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<sst xmlns="http://schemas.openxmlformats.org/spreadsheetml/2006/main" count="925" uniqueCount="849">
  <si>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</si>
  <si>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</si>
  <si>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</si>
  <si>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</si>
  <si>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</si>
  <si>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</si>
  <si>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</si>
  <si>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</si>
  <si>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</si>
  <si>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</si>
  <si>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</si>
  <si>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</si>
  <si>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</si>
  <si>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</si>
  <si>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</si>
  <si>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</si>
  <si>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</si>
  <si>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</si>
  <si>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</si>
  <si>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</si>
  <si>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</si>
  <si>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</si>
  <si>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</si>
  <si>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</si>
  <si>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</si>
  <si>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</si>
  <si>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</si>
  <si>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</si>
  <si>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</si>
  <si>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</si>
  <si>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</si>
  <si>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</si>
  <si>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</si>
  <si>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</si>
  <si>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</si>
  <si>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</si>
  <si>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</si>
  <si>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</si>
  <si>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</si>
  <si>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</si>
  <si>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</si>
  <si>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</si>
  <si>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</si>
  <si>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</si>
  <si>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</si>
  <si>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</si>
  <si>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</si>
  <si>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</si>
  <si>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</si>
  <si>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</si>
  <si>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</si>
  <si>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</si>
  <si>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</si>
  <si>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</si>
  <si>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</si>
  <si>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</si>
  <si>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</si>
  <si>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</si>
  <si>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</si>
  <si>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</si>
  <si>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</si>
  <si>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</si>
  <si>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</si>
  <si>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</si>
  <si>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</si>
  <si>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</si>
  <si>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</si>
  <si>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</si>
  <si>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</si>
  <si>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</si>
  <si>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</si>
  <si>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</si>
  <si>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</si>
  <si>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</si>
  <si>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</si>
  <si>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</si>
  <si>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</si>
  <si>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</si>
  <si>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</si>
  <si>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</si>
  <si>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</si>
  <si>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</si>
  <si>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</si>
  <si>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</si>
  <si>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</si>
  <si>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</si>
  <si>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</si>
  <si>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</si>
  <si>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</si>
  <si>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</si>
  <si>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</si>
  <si>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</si>
  <si>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</si>
  <si>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</si>
  <si>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</si>
  <si>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</si>
  <si>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</si>
  <si>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</si>
  <si>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</si>
  <si>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</si>
  <si>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</si>
  <si>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</si>
  <si>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</si>
  <si>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</si>
  <si>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</si>
  <si>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</si>
  <si>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</si>
  <si>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</si>
  <si>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</si>
  <si>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</si>
  <si>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</si>
  <si>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</si>
  <si>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</si>
  <si>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</si>
  <si>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</si>
  <si>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</si>
  <si>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</si>
  <si>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</si>
  <si>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</si>
  <si>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</si>
  <si>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</si>
  <si>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</si>
  <si>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</si>
  <si>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</si>
  <si>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</si>
  <si>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</si>
  <si>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</si>
  <si>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</si>
  <si>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</si>
  <si>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</si>
  <si>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</si>
  <si>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</si>
  <si>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</si>
  <si>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</si>
  <si>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</si>
  <si>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</si>
  <si>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</si>
  <si>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</si>
  <si>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</si>
  <si>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</si>
  <si>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</si>
  <si>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</si>
  <si>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</si>
  <si>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</si>
  <si>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</si>
  <si>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</si>
  <si>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</si>
  <si>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</si>
  <si>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</si>
  <si>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</si>
  <si>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</si>
  <si>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</si>
  <si>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</si>
  <si>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</si>
  <si>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</si>
  <si>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</si>
  <si>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</si>
  <si>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</si>
  <si>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</si>
  <si>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</si>
  <si>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</si>
  <si>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</si>
  <si>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</si>
  <si>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</si>
  <si>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</si>
  <si>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</si>
  <si>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</si>
  <si>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</si>
  <si>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</si>
  <si>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</si>
  <si>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</si>
  <si>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</si>
  <si>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</si>
  <si>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</si>
  <si>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</si>
  <si>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</si>
  <si>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</si>
  <si>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</si>
  <si>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</si>
  <si>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</si>
  <si>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</si>
  <si>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</si>
  <si>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</si>
  <si>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</si>
  <si>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</si>
  <si>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</si>
  <si>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</si>
  <si>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</si>
  <si>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</si>
  <si>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</si>
  <si>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</si>
  <si>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</si>
  <si>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</si>
  <si>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</si>
  <si>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</si>
  <si>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</si>
  <si>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</si>
  <si>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</si>
  <si>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</si>
  <si>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</si>
  <si>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</si>
  <si>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</si>
  <si>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</si>
  <si>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</si>
  <si>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</si>
  <si>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</si>
  <si>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</si>
  <si>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</si>
  <si>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</si>
  <si>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</si>
  <si>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</si>
  <si>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</si>
  <si>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</si>
  <si>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</si>
  <si>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</si>
  <si>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</si>
  <si>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</si>
  <si>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</si>
  <si>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</si>
  <si>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</si>
  <si>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</si>
  <si>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</si>
  <si>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</si>
  <si>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</si>
  <si>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</si>
  <si>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</si>
  <si>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</si>
  <si>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</si>
  <si>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</si>
  <si>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</si>
  <si>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</si>
  <si>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</si>
  <si>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</si>
  <si>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</si>
  <si>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</si>
  <si>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</si>
  <si>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</si>
  <si>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</si>
  <si>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</si>
  <si>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</si>
  <si>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</si>
  <si>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</si>
  <si>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</si>
  <si>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</si>
  <si>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</si>
  <si>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</si>
  <si>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</si>
  <si>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</si>
  <si>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</si>
  <si>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</si>
  <si>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</si>
  <si>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</si>
  <si>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</si>
  <si>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</si>
  <si>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</si>
  <si>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</si>
  <si>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</si>
  <si>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</si>
  <si>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</si>
  <si>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</si>
  <si>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</si>
  <si>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</si>
  <si>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</si>
  <si>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</si>
  <si>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</si>
  <si>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</si>
  <si>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</si>
  <si>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</si>
  <si>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</si>
  <si>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</si>
  <si>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</si>
  <si>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</si>
  <si>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</si>
  <si>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</si>
  <si>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</si>
  <si>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</si>
  <si>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</si>
  <si>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</si>
  <si>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</si>
  <si>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</si>
  <si>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</si>
  <si>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</si>
  <si>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</si>
  <si>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</si>
  <si>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</si>
  <si>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</si>
  <si>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</si>
  <si>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</si>
  <si>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</si>
  <si>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</si>
  <si>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</si>
  <si>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</si>
  <si>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</si>
  <si>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</si>
  <si>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</si>
  <si>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</si>
  <si>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</si>
  <si>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</si>
  <si>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</si>
  <si>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</si>
  <si>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</si>
  <si>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</si>
  <si>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</si>
  <si>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</si>
  <si>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</si>
  <si>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</si>
  <si>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</si>
  <si>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</si>
  <si>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</si>
  <si>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</si>
  <si>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</si>
  <si>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</si>
  <si>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</si>
  <si>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</si>
  <si>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</si>
  <si>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</si>
  <si>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</si>
  <si>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</si>
  <si>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</si>
  <si>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</si>
  <si>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</si>
  <si>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</si>
  <si>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</si>
  <si>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</si>
  <si>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</si>
  <si>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</si>
  <si>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</si>
  <si>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</si>
  <si>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</si>
  <si>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</si>
  <si>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</si>
  <si>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</si>
  <si>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</si>
  <si>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</si>
  <si>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</si>
  <si>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</si>
  <si>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</si>
  <si>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</si>
  <si>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</si>
  <si>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</si>
  <si>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</si>
  <si>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</si>
  <si>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</si>
  <si>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</si>
  <si>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</si>
  <si>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</si>
  <si>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</si>
  <si>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</si>
  <si>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</si>
  <si>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</si>
  <si>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</si>
  <si>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</si>
  <si>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</si>
  <si>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</si>
  <si>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</si>
  <si>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</si>
  <si>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</si>
  <si>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</si>
  <si>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</si>
  <si>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</si>
  <si>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</si>
  <si>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</si>
  <si>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</si>
  <si>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</si>
  <si>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</si>
  <si>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</si>
  <si>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</si>
  <si>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</si>
  <si>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</si>
  <si>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</si>
  <si>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</si>
  <si>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</si>
  <si>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</si>
  <si>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</si>
  <si>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</si>
  <si>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</si>
  <si>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</si>
  <si>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</si>
  <si>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</si>
  <si>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</si>
  <si>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</si>
  <si>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</si>
  <si>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</si>
  <si>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</si>
  <si>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</si>
  <si>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</si>
  <si>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</si>
  <si>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</si>
  <si>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</si>
  <si>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</si>
  <si>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</si>
  <si>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</si>
  <si>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</si>
  <si>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</si>
  <si>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</si>
  <si>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</si>
  <si>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</si>
  <si>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</si>
  <si>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</si>
  <si>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</si>
  <si>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</si>
  <si>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</si>
  <si>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</si>
  <si>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</si>
  <si>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</si>
  <si>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</si>
  <si>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</si>
  <si>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</si>
  <si>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</si>
  <si>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</si>
  <si>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</si>
  <si>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</si>
  <si>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</si>
  <si>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</si>
  <si>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</si>
  <si>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</si>
  <si>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</si>
  <si>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</si>
  <si>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</si>
  <si>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</si>
  <si>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</si>
  <si>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</si>
  <si>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</si>
  <si>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</si>
  <si>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</si>
  <si>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</si>
  <si>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</si>
  <si>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</si>
  <si>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</si>
  <si>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</si>
  <si>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</si>
  <si>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</si>
  <si>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</si>
  <si>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</si>
  <si>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</si>
  <si>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</si>
  <si>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</si>
  <si>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</si>
  <si>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</si>
  <si>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</si>
  <si>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</si>
  <si>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</si>
  <si>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</si>
  <si>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</si>
  <si>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</si>
  <si>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</si>
  <si>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</si>
  <si>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</si>
  <si>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</si>
  <si>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</si>
  <si>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</si>
  <si>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</si>
  <si>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</si>
  <si>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</si>
  <si>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</si>
  <si>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</si>
  <si>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</si>
  <si>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</si>
  <si>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</si>
  <si>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</si>
  <si>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</si>
  <si>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</si>
  <si>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</si>
  <si>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</si>
  <si>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</si>
  <si>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</si>
  <si>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</si>
  <si>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</si>
  <si>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</si>
  <si>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</si>
  <si>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</si>
  <si>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</si>
  <si>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</si>
  <si>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</si>
  <si>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</si>
  <si>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</si>
  <si>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</si>
  <si>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</si>
  <si>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</si>
  <si>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</si>
  <si>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</si>
  <si>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</si>
  <si>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</si>
  <si>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</si>
  <si>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</si>
  <si>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</si>
  <si>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</si>
  <si>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</si>
  <si>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</si>
  <si>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</si>
  <si>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</si>
  <si>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</si>
  <si>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</si>
  <si>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</si>
  <si>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</si>
  <si>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</si>
  <si>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</si>
  <si>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</si>
  <si>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</si>
  <si>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</si>
  <si>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</si>
  <si>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</si>
  <si>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</si>
  <si>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</si>
  <si>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</si>
  <si>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</si>
  <si>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</si>
  <si>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</si>
  <si>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</si>
  <si>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</si>
  <si>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</si>
  <si>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</si>
  <si>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</si>
  <si>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</si>
  <si>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</si>
  <si>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</si>
  <si>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</si>
  <si>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</si>
  <si>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</si>
  <si>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</si>
  <si>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</si>
  <si>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</si>
  <si>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</si>
  <si>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</si>
  <si>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</si>
  <si>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</si>
  <si>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</si>
  <si>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</si>
  <si>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</si>
  <si>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</si>
  <si>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</si>
  <si>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</si>
  <si>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</si>
  <si>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</si>
  <si>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</si>
  <si>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</si>
  <si>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</si>
  <si>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</si>
  <si>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</si>
  <si>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</si>
  <si>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</si>
  <si>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</si>
  <si>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</si>
  <si>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</si>
  <si>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</si>
  <si>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</si>
  <si>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</si>
  <si>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</si>
  <si>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</si>
  <si>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</si>
  <si>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</si>
  <si>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</si>
  <si>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</si>
  <si>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</si>
  <si>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</si>
  <si>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</si>
  <si>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</si>
  <si>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</si>
  <si>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</si>
  <si>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</si>
  <si>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</si>
  <si>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</si>
  <si>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</si>
  <si>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</si>
  <si>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</si>
  <si>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</si>
  <si>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</si>
  <si>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</si>
  <si>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</si>
  <si>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</si>
  <si>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</si>
  <si>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</si>
  <si>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</si>
  <si>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</si>
  <si>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</si>
  <si>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</si>
  <si>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</si>
  <si>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</si>
  <si>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</si>
  <si>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</si>
  <si>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</si>
  <si>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</si>
  <si>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</si>
  <si>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</si>
  <si>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</si>
  <si>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</si>
  <si>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</si>
  <si>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</si>
  <si>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</si>
  <si>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</si>
  <si>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</si>
  <si>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</si>
  <si>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</si>
  <si>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</si>
  <si>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</si>
  <si>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</si>
  <si>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</si>
  <si>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</si>
  <si>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</si>
  <si>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</si>
  <si>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</si>
  <si>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</si>
  <si>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</si>
  <si>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</si>
  <si>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</si>
  <si>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</si>
  <si>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</si>
  <si>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</si>
  <si>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</si>
  <si>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</si>
  <si>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</si>
  <si>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</si>
  <si>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</si>
  <si>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</si>
  <si>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</si>
  <si>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</si>
  <si>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</si>
  <si>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</si>
  <si>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</si>
  <si>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</si>
  <si>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</si>
  <si>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</si>
  <si>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</si>
  <si>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</si>
  <si>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</si>
  <si>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</si>
  <si>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</si>
  <si>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</si>
  <si>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</si>
  <si>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</si>
  <si>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</si>
  <si>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</si>
  <si>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</si>
  <si>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</si>
  <si>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</si>
  <si>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</si>
  <si>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</si>
  <si>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</si>
  <si>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</si>
  <si>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</si>
  <si>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</si>
  <si>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</si>
  <si>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</si>
  <si>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</si>
  <si>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</si>
  <si>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</si>
  <si>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</si>
  <si>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</si>
  <si>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</si>
  <si>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</si>
  <si>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</si>
  <si>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</si>
  <si>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</si>
  <si>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</si>
  <si>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</si>
  <si>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</si>
  <si>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</si>
  <si>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</si>
  <si>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</si>
  <si>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</si>
  <si>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</si>
  <si>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</si>
  <si>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</si>
  <si>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</si>
  <si>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</si>
  <si>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</si>
  <si>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</si>
  <si>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</si>
  <si>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</si>
  <si>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</si>
  <si>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</si>
  <si>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</si>
  <si>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</si>
  <si>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</si>
  <si>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</si>
  <si>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</si>
  <si>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</si>
  <si>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</si>
  <si>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</si>
  <si>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</si>
  <si>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</si>
  <si>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</si>
  <si>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</si>
  <si>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</si>
  <si>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</si>
  <si>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</si>
  <si>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</si>
  <si>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</si>
  <si>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</si>
  <si>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Надійшло станом на 25.08.2015</t>
  </si>
  <si>
    <r>
      <t xml:space="preserve">Залишок коштів на рахунку на 25.08.2015 </t>
    </r>
    <r>
      <rPr>
        <b/>
        <sz val="9"/>
        <rFont val="Times New Roman"/>
        <family val="1"/>
      </rPr>
      <t>(без депозиту)</t>
    </r>
  </si>
  <si>
    <t>Розміщено на депозиті станом на 25.08.15</t>
  </si>
  <si>
    <t>Профінансовано на 25.08.2015</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</si>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</sst>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180" fontId="16" fillId="0" borderId="22" xfId="0" applyNumberFormat="1" applyFont="1" applyFill="1" applyBorder="1" applyAlignment="1">
      <alignment horizontal="center" vertical="top" wrapText="1"/>
    </xf>
    <xf numFmtId="180" fontId="16"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6" xfId="0" applyNumberFormat="1" applyFont="1" applyBorder="1" applyAlignment="1">
      <alignment horizontal="center" vertical="top" wrapText="1"/>
    </xf>
    <xf numFmtId="0" fontId="11" fillId="0" borderId="26"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X12" sqref="X1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618</v>
      </c>
      <c r="B2" s="348" t="s">
        <v>619</v>
      </c>
      <c r="C2" s="349"/>
      <c r="D2" s="349"/>
      <c r="E2" s="349"/>
      <c r="F2" s="349"/>
      <c r="G2" s="349"/>
      <c r="H2" s="349"/>
      <c r="I2" s="350"/>
      <c r="J2" s="153" t="s">
        <v>620</v>
      </c>
      <c r="K2" s="151" t="s">
        <v>621</v>
      </c>
      <c r="L2" s="151" t="s">
        <v>622</v>
      </c>
      <c r="M2" s="154" t="s">
        <v>623</v>
      </c>
      <c r="N2" s="154" t="s">
        <v>624</v>
      </c>
      <c r="O2" s="154" t="s">
        <v>625</v>
      </c>
      <c r="P2" s="154" t="s">
        <v>626</v>
      </c>
      <c r="Q2" s="154" t="s">
        <v>627</v>
      </c>
      <c r="R2" s="154" t="s">
        <v>628</v>
      </c>
      <c r="S2" s="154" t="s">
        <v>629</v>
      </c>
      <c r="T2" s="154" t="s">
        <v>630</v>
      </c>
      <c r="U2" s="154" t="s">
        <v>631</v>
      </c>
      <c r="V2" s="154" t="s">
        <v>632</v>
      </c>
      <c r="W2" s="155" t="s">
        <v>689</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57" t="s">
        <v>842</v>
      </c>
      <c r="C3" s="358"/>
      <c r="D3" s="358"/>
      <c r="E3" s="358"/>
      <c r="F3" s="358"/>
      <c r="G3" s="358"/>
      <c r="H3" s="358"/>
      <c r="I3" s="359"/>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83.51+3.37+3.94+14.17+14.17+14.17+33333.33+6.44+1.49+15.16+7.14+5.34+4.99+58202.17+2.92+2.87+2.1+1.89+2.24+13.02+1.33+102221.53+3.57+1.68+4.5+6.18+0.95+2.5+10.2+4.96+1.09+5.88+6.14+340690.12+6.14+58258.03+0.32+14.6+5.37+2.1+11.64</f>
        <v>592993.26</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57" t="s">
        <v>196</v>
      </c>
      <c r="C4" s="358"/>
      <c r="D4" s="358"/>
      <c r="E4" s="358"/>
      <c r="F4" s="358"/>
      <c r="G4" s="358"/>
      <c r="H4" s="358"/>
      <c r="I4" s="359"/>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1984185.93+2150+50146.77+44775.5+6558+379691.64+45636.88+645446.65+24212.89+74276+5759+43525+43487.78+2150+9000+108879.56+93793+16087+117503.27+2150</f>
        <v>3699414.8699999996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57" t="s">
        <v>197</v>
      </c>
      <c r="C5" s="358"/>
      <c r="D5" s="358"/>
      <c r="E5" s="358"/>
      <c r="F5" s="358"/>
      <c r="G5" s="358"/>
      <c r="H5" s="358"/>
      <c r="I5" s="359"/>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1667982.6+217.81+219.81+149998+219.81+20000</f>
        <v>1838638.0300000003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60" t="s">
        <v>633</v>
      </c>
      <c r="C6" s="361"/>
      <c r="D6" s="361"/>
      <c r="E6" s="361"/>
      <c r="F6" s="361"/>
      <c r="G6" s="361"/>
      <c r="H6" s="361"/>
      <c r="I6" s="362"/>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6131046.16</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66" t="s">
        <v>198</v>
      </c>
      <c r="C7" s="367"/>
      <c r="D7" s="367"/>
      <c r="E7" s="367"/>
      <c r="F7" s="367"/>
      <c r="G7" s="367"/>
      <c r="H7" s="367"/>
      <c r="I7" s="368"/>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500878.57+20883789.29+13803976.79+7506813.9+1188+2189400+1188+1247644.51+22646.7+28851.3+18786615.38+13748459.7</f>
        <v>78721452.14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66" t="s">
        <v>199</v>
      </c>
      <c r="C8" s="367"/>
      <c r="D8" s="367"/>
      <c r="E8" s="367"/>
      <c r="F8" s="367"/>
      <c r="G8" s="367"/>
      <c r="H8" s="367"/>
      <c r="I8" s="368"/>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35" t="s">
        <v>505</v>
      </c>
      <c r="C9" s="336"/>
      <c r="D9" s="336"/>
      <c r="E9" s="336"/>
      <c r="F9" s="336"/>
      <c r="G9" s="336"/>
      <c r="H9" s="336"/>
      <c r="I9" s="337"/>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63" t="s">
        <v>634</v>
      </c>
      <c r="C10" s="364"/>
      <c r="D10" s="364"/>
      <c r="E10" s="364"/>
      <c r="F10" s="364"/>
      <c r="G10" s="364"/>
      <c r="H10" s="364"/>
      <c r="I10" s="365"/>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85642146.6</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54" t="s">
        <v>635</v>
      </c>
      <c r="C11" s="355"/>
      <c r="D11" s="355"/>
      <c r="E11" s="355"/>
      <c r="F11" s="355"/>
      <c r="G11" s="355"/>
      <c r="H11" s="355"/>
      <c r="I11" s="356"/>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51" t="s">
        <v>690</v>
      </c>
      <c r="C12" s="352"/>
      <c r="D12" s="352"/>
      <c r="E12" s="352"/>
      <c r="F12" s="352"/>
      <c r="G12" s="352"/>
      <c r="H12" s="352"/>
      <c r="I12" s="353"/>
      <c r="J12" s="172">
        <f>J11+W10-W781-J13</f>
        <v>3327720.780000001</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294" t="s">
        <v>691</v>
      </c>
      <c r="C13" s="295"/>
      <c r="D13" s="295"/>
      <c r="E13" s="295"/>
      <c r="F13" s="295"/>
      <c r="G13" s="295"/>
      <c r="H13" s="295"/>
      <c r="I13" s="296"/>
      <c r="J13" s="172">
        <f>50132318.17+85000000+31800508.45-5000000</f>
        <v>161932826.62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318</v>
      </c>
      <c r="C15" s="193" t="s">
        <v>311</v>
      </c>
      <c r="D15" s="193" t="s">
        <v>299</v>
      </c>
      <c r="E15" s="194" t="s">
        <v>247</v>
      </c>
      <c r="F15" s="194" t="s">
        <v>313</v>
      </c>
      <c r="G15" s="194" t="s">
        <v>314</v>
      </c>
      <c r="H15" s="194" t="s">
        <v>315</v>
      </c>
      <c r="I15" s="194" t="s">
        <v>319</v>
      </c>
      <c r="J15" s="195" t="s">
        <v>440</v>
      </c>
      <c r="K15" s="196" t="s">
        <v>817</v>
      </c>
      <c r="L15" s="196" t="s">
        <v>818</v>
      </c>
      <c r="M15" s="196" t="s">
        <v>819</v>
      </c>
      <c r="N15" s="196" t="s">
        <v>820</v>
      </c>
      <c r="O15" s="196" t="s">
        <v>821</v>
      </c>
      <c r="P15" s="196" t="s">
        <v>822</v>
      </c>
      <c r="Q15" s="196" t="s">
        <v>823</v>
      </c>
      <c r="R15" s="196" t="s">
        <v>824</v>
      </c>
      <c r="S15" s="196" t="s">
        <v>825</v>
      </c>
      <c r="T15" s="196" t="s">
        <v>826</v>
      </c>
      <c r="U15" s="196" t="s">
        <v>827</v>
      </c>
      <c r="V15" s="196" t="s">
        <v>828</v>
      </c>
      <c r="W15" s="196" t="s">
        <v>692</v>
      </c>
      <c r="X15" s="196" t="s">
        <v>636</v>
      </c>
    </row>
    <row r="16" spans="1:24" s="8" customFormat="1" ht="15.75">
      <c r="A16" s="7"/>
      <c r="B16" s="197"/>
      <c r="C16" s="198"/>
      <c r="D16" s="322" t="s">
        <v>205</v>
      </c>
      <c r="E16" s="323"/>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183">
        <f>K16+L16+M16+N16+O16+P16+Q16+R16-W16</f>
        <v>1862285</v>
      </c>
    </row>
    <row r="17" spans="1:24" s="8" customFormat="1" ht="15.75">
      <c r="A17" s="7"/>
      <c r="B17" s="297" t="s">
        <v>312</v>
      </c>
      <c r="C17" s="297" t="s">
        <v>310</v>
      </c>
      <c r="D17" s="326" t="s">
        <v>776</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139667.13</v>
      </c>
      <c r="X17" s="202">
        <f>K17+L17+M17+N17+O17+P17+Q17+R17-W17</f>
        <v>1162285</v>
      </c>
    </row>
    <row r="18" spans="1:24" s="8" customFormat="1" ht="63">
      <c r="A18" s="7"/>
      <c r="B18" s="297"/>
      <c r="C18" s="297"/>
      <c r="D18" s="327"/>
      <c r="E18" s="54" t="s">
        <v>777</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297"/>
      <c r="C19" s="297"/>
      <c r="D19" s="327"/>
      <c r="E19" s="28" t="s">
        <v>117</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297"/>
      <c r="C20" s="297"/>
      <c r="D20" s="327"/>
      <c r="E20" s="28" t="s">
        <v>118</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297"/>
      <c r="C21" s="297"/>
      <c r="D21" s="327"/>
      <c r="E21" s="28" t="s">
        <v>119</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297"/>
      <c r="C22" s="297"/>
      <c r="D22" s="327"/>
      <c r="E22" s="28" t="s">
        <v>120</v>
      </c>
      <c r="F22" s="55"/>
      <c r="G22" s="56"/>
      <c r="H22" s="224"/>
      <c r="I22" s="258">
        <v>3110</v>
      </c>
      <c r="J22" s="49">
        <v>290000</v>
      </c>
      <c r="K22" s="147"/>
      <c r="L22" s="147"/>
      <c r="M22" s="147"/>
      <c r="N22" s="147"/>
      <c r="O22" s="147">
        <v>290000</v>
      </c>
      <c r="P22" s="147"/>
      <c r="Q22" s="147"/>
      <c r="R22" s="147"/>
      <c r="S22" s="147"/>
      <c r="T22" s="147"/>
      <c r="U22" s="147"/>
      <c r="V22" s="147"/>
      <c r="W22" s="147">
        <f>42372+25343</f>
        <v>67715</v>
      </c>
      <c r="X22" s="221">
        <f t="shared" si="4"/>
        <v>222285</v>
      </c>
    </row>
    <row r="23" spans="1:24" s="8" customFormat="1" ht="78.75">
      <c r="A23" s="7"/>
      <c r="B23" s="297"/>
      <c r="C23" s="297"/>
      <c r="D23" s="327"/>
      <c r="E23" s="28" t="s">
        <v>531</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297"/>
      <c r="C24" s="297"/>
      <c r="D24" s="327"/>
      <c r="E24" s="28" t="s">
        <v>532</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297"/>
      <c r="C25" s="297"/>
      <c r="D25" s="327"/>
      <c r="E25" s="28" t="s">
        <v>533</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297"/>
      <c r="C26" s="297"/>
      <c r="D26" s="328"/>
      <c r="E26" s="28" t="s">
        <v>121</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01" t="s">
        <v>250</v>
      </c>
      <c r="C27" s="301" t="s">
        <v>718</v>
      </c>
      <c r="D27" s="343" t="s">
        <v>259</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02"/>
      <c r="C28" s="302"/>
      <c r="D28" s="344"/>
      <c r="E28" s="28" t="s">
        <v>119</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24" t="s">
        <v>122</v>
      </c>
      <c r="E29" s="325"/>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298" t="s">
        <v>312</v>
      </c>
      <c r="C30" s="298" t="s">
        <v>310</v>
      </c>
      <c r="D30" s="326" t="s">
        <v>776</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299"/>
      <c r="C31" s="299"/>
      <c r="D31" s="327"/>
      <c r="E31" s="28" t="s">
        <v>308</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299"/>
      <c r="C32" s="299"/>
      <c r="D32" s="327"/>
      <c r="E32" s="31" t="s">
        <v>123</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299"/>
      <c r="C33" s="299"/>
      <c r="D33" s="327"/>
      <c r="E33" s="31" t="s">
        <v>466</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00"/>
      <c r="C34" s="300"/>
      <c r="D34" s="328"/>
      <c r="E34" s="31" t="s">
        <v>467</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22" t="s">
        <v>509</v>
      </c>
      <c r="E35" s="323"/>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12705527.43</v>
      </c>
      <c r="X35" s="221">
        <f t="shared" si="4"/>
        <v>24398746.860000007</v>
      </c>
    </row>
    <row r="36" spans="2:24" ht="15.75">
      <c r="B36" s="306" t="s">
        <v>251</v>
      </c>
      <c r="C36" s="306" t="s">
        <v>778</v>
      </c>
      <c r="D36" s="326" t="s">
        <v>586</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3937561.899999999</v>
      </c>
      <c r="X36" s="221">
        <f t="shared" si="4"/>
        <v>10346604.620000001</v>
      </c>
    </row>
    <row r="37" spans="2:24" ht="63">
      <c r="B37" s="307"/>
      <c r="C37" s="307"/>
      <c r="D37" s="327"/>
      <c r="E37" s="280" t="s">
        <v>128</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307"/>
      <c r="C38" s="307"/>
      <c r="D38" s="327"/>
      <c r="E38" s="285" t="s">
        <v>779</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307"/>
      <c r="C39" s="307"/>
      <c r="D39" s="327"/>
      <c r="E39" s="280" t="s">
        <v>780</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307"/>
      <c r="C40" s="307"/>
      <c r="D40" s="327"/>
      <c r="E40" s="281" t="s">
        <v>781</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307"/>
      <c r="C41" s="307"/>
      <c r="D41" s="327"/>
      <c r="E41" s="281" t="s">
        <v>782</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307"/>
      <c r="C42" s="307"/>
      <c r="D42" s="327"/>
      <c r="E42" s="281" t="s">
        <v>783</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307"/>
      <c r="C43" s="307"/>
      <c r="D43" s="327"/>
      <c r="E43" s="281" t="s">
        <v>784</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307"/>
      <c r="C44" s="307"/>
      <c r="D44" s="327"/>
      <c r="E44" s="281" t="s">
        <v>785</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307"/>
      <c r="C45" s="307"/>
      <c r="D45" s="327"/>
      <c r="E45" s="281" t="s">
        <v>786</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307"/>
      <c r="C46" s="307"/>
      <c r="D46" s="327"/>
      <c r="E46" s="281" t="s">
        <v>787</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307"/>
      <c r="C47" s="307"/>
      <c r="D47" s="327"/>
      <c r="E47" s="281" t="s">
        <v>423</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307"/>
      <c r="C48" s="307"/>
      <c r="D48" s="327"/>
      <c r="E48" s="281" t="s">
        <v>424</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307"/>
      <c r="C49" s="307"/>
      <c r="D49" s="327"/>
      <c r="E49" s="281" t="s">
        <v>425</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307"/>
      <c r="C50" s="307"/>
      <c r="D50" s="327"/>
      <c r="E50" s="281" t="s">
        <v>426</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307"/>
      <c r="C51" s="307"/>
      <c r="D51" s="327"/>
      <c r="E51" s="281" t="s">
        <v>749</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307"/>
      <c r="C52" s="307"/>
      <c r="D52" s="327"/>
      <c r="E52" s="281" t="s">
        <v>750</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307"/>
      <c r="C53" s="307"/>
      <c r="D53" s="327"/>
      <c r="E53" s="281" t="s">
        <v>751</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307"/>
      <c r="C54" s="307"/>
      <c r="D54" s="327"/>
      <c r="E54" s="281" t="s">
        <v>752</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307"/>
      <c r="C55" s="307"/>
      <c r="D55" s="327"/>
      <c r="E55" s="280" t="s">
        <v>753</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307"/>
      <c r="C56" s="307"/>
      <c r="D56" s="327"/>
      <c r="E56" s="286" t="s">
        <v>754</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307"/>
      <c r="C57" s="307"/>
      <c r="D57" s="327"/>
      <c r="E57" s="287" t="s">
        <v>755</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307"/>
      <c r="C58" s="307"/>
      <c r="D58" s="327"/>
      <c r="E58" s="286" t="s">
        <v>756</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307"/>
      <c r="C59" s="307"/>
      <c r="D59" s="327"/>
      <c r="E59" s="287" t="s">
        <v>757</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307"/>
      <c r="C60" s="307"/>
      <c r="D60" s="327"/>
      <c r="E60" s="287" t="s">
        <v>45</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307"/>
      <c r="C61" s="307"/>
      <c r="D61" s="327"/>
      <c r="E61" s="279" t="s">
        <v>218</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307"/>
      <c r="C62" s="307"/>
      <c r="D62" s="327"/>
      <c r="E62" s="286" t="s">
        <v>219</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307"/>
      <c r="C63" s="307"/>
      <c r="D63" s="327"/>
      <c r="E63" s="286" t="s">
        <v>220</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307"/>
      <c r="C64" s="307"/>
      <c r="D64" s="327"/>
      <c r="E64" s="286" t="s">
        <v>221</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307"/>
      <c r="C65" s="307"/>
      <c r="D65" s="327"/>
      <c r="E65" s="286" t="s">
        <v>260</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307"/>
      <c r="C66" s="307"/>
      <c r="D66" s="327"/>
      <c r="E66" s="286" t="s">
        <v>441</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307"/>
      <c r="C67" s="307"/>
      <c r="D67" s="327"/>
      <c r="E67" s="287" t="s">
        <v>442</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307"/>
      <c r="C68" s="307"/>
      <c r="D68" s="327"/>
      <c r="E68" s="287" t="s">
        <v>596</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307"/>
      <c r="C69" s="307"/>
      <c r="D69" s="327"/>
      <c r="E69" s="286" t="s">
        <v>597</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307"/>
      <c r="C70" s="307"/>
      <c r="D70" s="327"/>
      <c r="E70" s="31" t="s">
        <v>69</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307"/>
      <c r="C71" s="307"/>
      <c r="D71" s="327"/>
      <c r="E71" s="31" t="s">
        <v>769</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307"/>
      <c r="C72" s="307"/>
      <c r="D72" s="327"/>
      <c r="E72" s="31" t="s">
        <v>129</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307"/>
      <c r="C73" s="307"/>
      <c r="D73" s="327"/>
      <c r="E73" s="31" t="s">
        <v>130</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307"/>
      <c r="C74" s="307"/>
      <c r="D74" s="327"/>
      <c r="E74" s="31" t="s">
        <v>771</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307"/>
      <c r="C75" s="307"/>
      <c r="D75" s="327"/>
      <c r="E75" s="31" t="s">
        <v>131</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307"/>
      <c r="C76" s="307"/>
      <c r="D76" s="327"/>
      <c r="E76" s="31" t="s">
        <v>132</v>
      </c>
      <c r="F76" s="45"/>
      <c r="G76" s="46"/>
      <c r="H76" s="227"/>
      <c r="I76" s="260">
        <v>3132</v>
      </c>
      <c r="J76" s="9">
        <v>100000</v>
      </c>
      <c r="K76" s="210"/>
      <c r="L76" s="210"/>
      <c r="M76" s="210"/>
      <c r="N76" s="210"/>
      <c r="O76" s="210">
        <v>10000</v>
      </c>
      <c r="P76" s="210"/>
      <c r="Q76" s="210">
        <v>10000</v>
      </c>
      <c r="R76" s="210">
        <v>80000</v>
      </c>
      <c r="S76" s="210"/>
      <c r="T76" s="210"/>
      <c r="U76" s="210"/>
      <c r="V76" s="210"/>
      <c r="W76" s="147">
        <f>2151+4951.8</f>
        <v>7102.8</v>
      </c>
      <c r="X76" s="221">
        <f t="shared" si="4"/>
        <v>92897.2</v>
      </c>
    </row>
    <row r="77" spans="2:24" ht="47.25">
      <c r="B77" s="307"/>
      <c r="C77" s="307"/>
      <c r="D77" s="327"/>
      <c r="E77" s="31" t="s">
        <v>647</v>
      </c>
      <c r="F77" s="45"/>
      <c r="G77" s="46"/>
      <c r="H77" s="227"/>
      <c r="I77" s="260">
        <v>3132</v>
      </c>
      <c r="J77" s="9">
        <v>150000</v>
      </c>
      <c r="K77" s="210"/>
      <c r="L77" s="210"/>
      <c r="M77" s="210"/>
      <c r="N77" s="210"/>
      <c r="O77" s="210">
        <v>10000</v>
      </c>
      <c r="P77" s="210"/>
      <c r="Q77" s="210">
        <v>42000</v>
      </c>
      <c r="R77" s="210">
        <v>98000</v>
      </c>
      <c r="S77" s="210"/>
      <c r="T77" s="210"/>
      <c r="U77" s="210"/>
      <c r="V77" s="210"/>
      <c r="W77" s="147">
        <f>2556+72592</f>
        <v>75148</v>
      </c>
      <c r="X77" s="221">
        <f t="shared" si="4"/>
        <v>74852</v>
      </c>
    </row>
    <row r="78" spans="2:24" ht="47.25">
      <c r="B78" s="307"/>
      <c r="C78" s="307"/>
      <c r="D78" s="327"/>
      <c r="E78" s="31" t="s">
        <v>648</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307"/>
      <c r="C79" s="307"/>
      <c r="D79" s="327"/>
      <c r="E79" s="31" t="s">
        <v>649</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307"/>
      <c r="C80" s="307"/>
      <c r="D80" s="327"/>
      <c r="E80" s="31" t="s">
        <v>650</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10732.8+21465.6+13537.02+3900+7800</f>
        <v>57435.42</v>
      </c>
      <c r="X80" s="221">
        <f t="shared" si="4"/>
        <v>2597564.58</v>
      </c>
    </row>
    <row r="81" spans="2:24" ht="31.5">
      <c r="B81" s="307"/>
      <c r="C81" s="307"/>
      <c r="D81" s="327"/>
      <c r="E81" s="31" t="s">
        <v>125</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307"/>
      <c r="C82" s="307"/>
      <c r="D82" s="327"/>
      <c r="E82" s="31" t="s">
        <v>651</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307"/>
      <c r="C83" s="307"/>
      <c r="D83" s="327"/>
      <c r="E83" s="12" t="s">
        <v>134</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307"/>
      <c r="C84" s="307"/>
      <c r="D84" s="327"/>
      <c r="E84" s="12" t="s">
        <v>472</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307"/>
      <c r="C85" s="307"/>
      <c r="D85" s="327"/>
      <c r="E85" s="12" t="s">
        <v>473</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307"/>
      <c r="C86" s="307"/>
      <c r="D86" s="327"/>
      <c r="E86" s="12" t="s">
        <v>471</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307"/>
      <c r="C87" s="307"/>
      <c r="D87" s="327"/>
      <c r="E87" s="12" t="s">
        <v>332</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307"/>
      <c r="C88" s="307"/>
      <c r="D88" s="327"/>
      <c r="E88" s="31" t="s">
        <v>333</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307"/>
      <c r="C89" s="307"/>
      <c r="D89" s="327"/>
      <c r="E89" s="31" t="s">
        <v>111</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307"/>
      <c r="C90" s="307"/>
      <c r="D90" s="327"/>
      <c r="E90" s="31" t="s">
        <v>342</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f>2556+399344.4</f>
        <v>401900.4</v>
      </c>
      <c r="X90" s="221">
        <f t="shared" si="10"/>
        <v>198099.59999999998</v>
      </c>
    </row>
    <row r="91" spans="2:24" ht="15.75">
      <c r="B91" s="307"/>
      <c r="C91" s="307"/>
      <c r="D91" s="327"/>
      <c r="E91" s="65" t="s">
        <v>343</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307"/>
      <c r="C92" s="307"/>
      <c r="D92" s="327"/>
      <c r="E92" s="65" t="s">
        <v>652</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307"/>
      <c r="C93" s="307"/>
      <c r="D93" s="327"/>
      <c r="E93" s="67" t="s">
        <v>653</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f>2130+36451.8</f>
        <v>38581.8</v>
      </c>
      <c r="X93" s="221">
        <f t="shared" si="10"/>
        <v>16418.199999999997</v>
      </c>
    </row>
    <row r="94" spans="2:24" ht="47.25">
      <c r="B94" s="307"/>
      <c r="C94" s="307"/>
      <c r="D94" s="327"/>
      <c r="E94" s="68" t="s">
        <v>654</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307"/>
      <c r="C95" s="307"/>
      <c r="D95" s="327"/>
      <c r="E95" s="67" t="s">
        <v>655</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307"/>
      <c r="C96" s="307"/>
      <c r="D96" s="327"/>
      <c r="E96" s="67" t="s">
        <v>158</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307"/>
      <c r="C97" s="307"/>
      <c r="D97" s="327"/>
      <c r="E97" s="31" t="s">
        <v>159</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307"/>
      <c r="C98" s="307"/>
      <c r="D98" s="327"/>
      <c r="E98" s="31" t="s">
        <v>160</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f>21530+120000</f>
        <v>141530</v>
      </c>
      <c r="X98" s="221">
        <f t="shared" si="10"/>
        <v>78470</v>
      </c>
    </row>
    <row r="99" spans="2:24" ht="31.5">
      <c r="B99" s="307"/>
      <c r="C99" s="307"/>
      <c r="D99" s="327"/>
      <c r="E99" s="31" t="s">
        <v>161</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307"/>
      <c r="C100" s="307"/>
      <c r="D100" s="327"/>
      <c r="E100" s="31" t="s">
        <v>162</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307"/>
      <c r="C101" s="307"/>
      <c r="D101" s="327"/>
      <c r="E101" s="64" t="s">
        <v>163</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f>84665</f>
        <v>84665</v>
      </c>
      <c r="X101" s="221">
        <f t="shared" si="10"/>
        <v>77735</v>
      </c>
    </row>
    <row r="102" spans="2:24" ht="47.25">
      <c r="B102" s="307"/>
      <c r="C102" s="307"/>
      <c r="D102" s="327"/>
      <c r="E102" s="64" t="s">
        <v>164</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307"/>
      <c r="C103" s="307"/>
      <c r="D103" s="327"/>
      <c r="E103" s="31" t="s">
        <v>203</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307"/>
      <c r="C104" s="307"/>
      <c r="D104" s="327"/>
      <c r="E104" s="69" t="s">
        <v>204</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f>2340.59+5461.39</f>
        <v>7801.9800000000005</v>
      </c>
      <c r="X104" s="221">
        <f t="shared" si="10"/>
        <v>62198.02</v>
      </c>
    </row>
    <row r="105" spans="2:24" ht="63">
      <c r="B105" s="307"/>
      <c r="C105" s="307"/>
      <c r="D105" s="327"/>
      <c r="E105" s="69" t="s">
        <v>449</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f>2468.52+5579.88</f>
        <v>8048.4</v>
      </c>
      <c r="X105" s="221">
        <f t="shared" si="10"/>
        <v>235951.6</v>
      </c>
    </row>
    <row r="106" spans="2:24" ht="63">
      <c r="B106" s="307"/>
      <c r="C106" s="307"/>
      <c r="D106" s="327"/>
      <c r="E106" s="31" t="s">
        <v>660</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307"/>
      <c r="C107" s="307"/>
      <c r="D107" s="327"/>
      <c r="E107" s="31" t="s">
        <v>661</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307"/>
      <c r="C108" s="307"/>
      <c r="D108" s="327"/>
      <c r="E108" s="31" t="s">
        <v>662</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307"/>
      <c r="C109" s="307"/>
      <c r="D109" s="327"/>
      <c r="E109" s="31" t="s">
        <v>681</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307"/>
      <c r="C110" s="307"/>
      <c r="D110" s="327"/>
      <c r="E110" s="31" t="s">
        <v>666</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307"/>
      <c r="C111" s="307"/>
      <c r="D111" s="327"/>
      <c r="E111" s="31" t="s">
        <v>209</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2556+194972</f>
        <v>197528</v>
      </c>
      <c r="X111" s="221">
        <f t="shared" si="10"/>
        <v>129472</v>
      </c>
    </row>
    <row r="112" spans="2:24" ht="47.25">
      <c r="B112" s="307"/>
      <c r="C112" s="307"/>
      <c r="D112" s="327"/>
      <c r="E112" s="31" t="s">
        <v>217</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307"/>
      <c r="C113" s="307"/>
      <c r="D113" s="327"/>
      <c r="E113" s="31" t="s">
        <v>388</v>
      </c>
      <c r="F113" s="49"/>
      <c r="G113" s="18"/>
      <c r="H113" s="231"/>
      <c r="I113" s="260">
        <v>3132</v>
      </c>
      <c r="J113" s="21">
        <v>350000</v>
      </c>
      <c r="K113" s="210"/>
      <c r="L113" s="210"/>
      <c r="M113" s="210"/>
      <c r="N113" s="210"/>
      <c r="O113" s="210">
        <v>10000</v>
      </c>
      <c r="P113" s="210"/>
      <c r="Q113" s="210">
        <v>340000</v>
      </c>
      <c r="R113" s="210"/>
      <c r="S113" s="210"/>
      <c r="T113" s="210"/>
      <c r="U113" s="210"/>
      <c r="V113" s="210"/>
      <c r="W113" s="147">
        <f>2151+4839</f>
        <v>6990</v>
      </c>
      <c r="X113" s="221">
        <f t="shared" si="10"/>
        <v>343010</v>
      </c>
    </row>
    <row r="114" spans="2:24" ht="31.5">
      <c r="B114" s="307"/>
      <c r="C114" s="307"/>
      <c r="D114" s="327"/>
      <c r="E114" s="31" t="s">
        <v>389</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1915.2+1915.2-1915.2+4468.8</f>
        <v>6384</v>
      </c>
      <c r="X114" s="221">
        <f t="shared" si="10"/>
        <v>167616</v>
      </c>
    </row>
    <row r="115" spans="2:24" ht="78.75">
      <c r="B115" s="307"/>
      <c r="C115" s="307"/>
      <c r="D115" s="327"/>
      <c r="E115" s="31" t="s">
        <v>390</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307"/>
      <c r="C116" s="307"/>
      <c r="D116" s="327"/>
      <c r="E116" s="31" t="s">
        <v>391</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23099-23099+131000</f>
        <v>131000</v>
      </c>
      <c r="X116" s="221">
        <f t="shared" si="10"/>
        <v>113000</v>
      </c>
    </row>
    <row r="117" spans="2:24" ht="47.25">
      <c r="B117" s="307"/>
      <c r="C117" s="307"/>
      <c r="D117" s="327"/>
      <c r="E117" s="31" t="s">
        <v>32</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307"/>
      <c r="C118" s="307"/>
      <c r="D118" s="327"/>
      <c r="E118" s="31" t="s">
        <v>33</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307"/>
      <c r="C119" s="307"/>
      <c r="D119" s="327"/>
      <c r="E119" s="31" t="s">
        <v>562</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307"/>
      <c r="C120" s="307"/>
      <c r="D120" s="327"/>
      <c r="E120" s="31" t="s">
        <v>212</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307"/>
      <c r="C121" s="307"/>
      <c r="D121" s="327"/>
      <c r="E121" s="31" t="s">
        <v>213</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307"/>
      <c r="C122" s="307"/>
      <c r="D122" s="327"/>
      <c r="E122" s="31" t="s">
        <v>214</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307"/>
      <c r="C123" s="307"/>
      <c r="D123" s="327"/>
      <c r="E123" s="31" t="s">
        <v>537</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307"/>
      <c r="C124" s="307"/>
      <c r="D124" s="328"/>
      <c r="E124" s="31" t="s">
        <v>34</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306" t="s">
        <v>252</v>
      </c>
      <c r="C125" s="306" t="s">
        <v>265</v>
      </c>
      <c r="D125" s="303" t="s">
        <v>264</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4899263.18</v>
      </c>
      <c r="X125" s="221">
        <f t="shared" si="10"/>
        <v>9400071.59</v>
      </c>
    </row>
    <row r="126" spans="2:24" ht="78.75">
      <c r="B126" s="307"/>
      <c r="C126" s="307"/>
      <c r="D126" s="304"/>
      <c r="E126" s="279" t="s">
        <v>35</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307"/>
      <c r="C127" s="307"/>
      <c r="D127" s="304"/>
      <c r="E127" s="280" t="s">
        <v>36</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307"/>
      <c r="C128" s="307"/>
      <c r="D128" s="304"/>
      <c r="E128" s="281" t="s">
        <v>453</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307"/>
      <c r="C129" s="307"/>
      <c r="D129" s="304"/>
      <c r="E129" s="282" t="s">
        <v>454</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307"/>
      <c r="C130" s="307"/>
      <c r="D130" s="304"/>
      <c r="E130" s="283" t="s">
        <v>455</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307"/>
      <c r="C131" s="307"/>
      <c r="D131" s="304"/>
      <c r="E131" s="283" t="s">
        <v>456</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307"/>
      <c r="C132" s="307"/>
      <c r="D132" s="304"/>
      <c r="E132" s="283" t="s">
        <v>457</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307"/>
      <c r="C133" s="307"/>
      <c r="D133" s="304"/>
      <c r="E133" s="283" t="s">
        <v>458</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307"/>
      <c r="C134" s="307"/>
      <c r="D134" s="304"/>
      <c r="E134" s="283" t="s">
        <v>731</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307"/>
      <c r="C135" s="307"/>
      <c r="D135" s="304"/>
      <c r="E135" s="283" t="s">
        <v>732</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307"/>
      <c r="C136" s="307"/>
      <c r="D136" s="304"/>
      <c r="E136" s="280" t="s">
        <v>733</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307"/>
      <c r="C137" s="307"/>
      <c r="D137" s="304"/>
      <c r="E137" s="284" t="s">
        <v>734</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307"/>
      <c r="C138" s="307"/>
      <c r="D138" s="304"/>
      <c r="E138" s="285" t="s">
        <v>735</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307"/>
      <c r="C139" s="307"/>
      <c r="D139" s="304"/>
      <c r="E139" s="285" t="s">
        <v>736</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307"/>
      <c r="C140" s="307"/>
      <c r="D140" s="304"/>
      <c r="E140" s="280" t="s">
        <v>737</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307"/>
      <c r="C141" s="307"/>
      <c r="D141" s="304"/>
      <c r="E141" s="281" t="s">
        <v>738</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307"/>
      <c r="C142" s="307"/>
      <c r="D142" s="304"/>
      <c r="E142" s="281" t="s">
        <v>739</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307"/>
      <c r="C143" s="307"/>
      <c r="D143" s="304"/>
      <c r="E143" s="281" t="s">
        <v>740</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307"/>
      <c r="C144" s="307"/>
      <c r="D144" s="304"/>
      <c r="E144" s="281" t="s">
        <v>741</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307"/>
      <c r="C145" s="307"/>
      <c r="D145" s="304"/>
      <c r="E145" s="280" t="s">
        <v>742</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307"/>
      <c r="C146" s="307"/>
      <c r="D146" s="304"/>
      <c r="E146" s="280" t="s">
        <v>743</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307"/>
      <c r="C147" s="307"/>
      <c r="D147" s="304"/>
      <c r="E147" s="281" t="s">
        <v>744</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307"/>
      <c r="C148" s="307"/>
      <c r="D148" s="304"/>
      <c r="E148" s="281" t="s">
        <v>745</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307"/>
      <c r="C149" s="307"/>
      <c r="D149" s="304"/>
      <c r="E149" s="280" t="s">
        <v>746</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307"/>
      <c r="C150" s="307"/>
      <c r="D150" s="304"/>
      <c r="E150" s="285" t="s">
        <v>728</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307"/>
      <c r="C151" s="307"/>
      <c r="D151" s="304"/>
      <c r="E151" s="279" t="s">
        <v>668</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307"/>
      <c r="C152" s="307"/>
      <c r="D152" s="304"/>
      <c r="E152" s="284" t="s">
        <v>669</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307"/>
      <c r="C153" s="307"/>
      <c r="D153" s="304"/>
      <c r="E153" s="285" t="s">
        <v>670</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307"/>
      <c r="C154" s="307"/>
      <c r="D154" s="304"/>
      <c r="E154" s="285" t="s">
        <v>11</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307"/>
      <c r="C155" s="307"/>
      <c r="D155" s="304"/>
      <c r="E155" s="285" t="s">
        <v>12</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307"/>
      <c r="C156" s="307"/>
      <c r="D156" s="304"/>
      <c r="E156" s="285" t="s">
        <v>13</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307"/>
      <c r="C157" s="307"/>
      <c r="D157" s="304"/>
      <c r="E157" s="280" t="s">
        <v>687</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307"/>
      <c r="C158" s="307"/>
      <c r="D158" s="304"/>
      <c r="E158" s="47" t="s">
        <v>80</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307"/>
      <c r="C159" s="307"/>
      <c r="D159" s="304"/>
      <c r="E159" s="47" t="s">
        <v>81</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307"/>
      <c r="C160" s="307"/>
      <c r="D160" s="304"/>
      <c r="E160" s="31" t="s">
        <v>37</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307"/>
      <c r="C161" s="307"/>
      <c r="D161" s="304"/>
      <c r="E161" s="31" t="s">
        <v>38</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307"/>
      <c r="C162" s="307"/>
      <c r="D162" s="304"/>
      <c r="E162" s="73" t="s">
        <v>39</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307"/>
      <c r="C163" s="307"/>
      <c r="D163" s="304"/>
      <c r="E163" s="74" t="s">
        <v>40</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307"/>
      <c r="C164" s="307"/>
      <c r="D164" s="304"/>
      <c r="E164" s="67" t="s">
        <v>550</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307"/>
      <c r="C165" s="307"/>
      <c r="D165" s="304"/>
      <c r="E165" s="67" t="s">
        <v>707</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307"/>
      <c r="C166" s="307"/>
      <c r="D166" s="304"/>
      <c r="E166" s="67" t="s">
        <v>708</v>
      </c>
      <c r="F166" s="49"/>
      <c r="G166" s="18"/>
      <c r="H166" s="228"/>
      <c r="I166" s="260">
        <v>3132</v>
      </c>
      <c r="J166" s="21">
        <v>450000</v>
      </c>
      <c r="K166" s="210"/>
      <c r="L166" s="210"/>
      <c r="M166" s="210"/>
      <c r="N166" s="210"/>
      <c r="O166" s="210">
        <v>10000</v>
      </c>
      <c r="P166" s="210"/>
      <c r="Q166" s="210">
        <f>440000-300000</f>
        <v>140000</v>
      </c>
      <c r="R166" s="210">
        <f>-64000</f>
        <v>-64000</v>
      </c>
      <c r="S166" s="210">
        <v>300000</v>
      </c>
      <c r="T166" s="210">
        <f>50000</f>
        <v>50000</v>
      </c>
      <c r="U166" s="210">
        <f>14000</f>
        <v>14000</v>
      </c>
      <c r="V166" s="210"/>
      <c r="W166" s="147"/>
      <c r="X166" s="221">
        <f>K166+L166+M166+N166+O166+P166+Q166+R166-W166</f>
        <v>86000</v>
      </c>
    </row>
    <row r="167" spans="2:24" ht="47.25">
      <c r="B167" s="307"/>
      <c r="C167" s="307"/>
      <c r="D167" s="304"/>
      <c r="E167" s="67" t="s">
        <v>709</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307"/>
      <c r="C168" s="307"/>
      <c r="D168" s="304"/>
      <c r="E168" s="67" t="s">
        <v>710</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307"/>
      <c r="C169" s="307"/>
      <c r="D169" s="304"/>
      <c r="E169" s="67" t="s">
        <v>551</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307"/>
      <c r="C170" s="307"/>
      <c r="D170" s="304"/>
      <c r="E170" s="67" t="s">
        <v>552</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307"/>
      <c r="C171" s="307"/>
      <c r="D171" s="304"/>
      <c r="E171" s="67" t="s">
        <v>553</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307"/>
      <c r="C172" s="307"/>
      <c r="D172" s="304"/>
      <c r="E172" s="67" t="s">
        <v>554</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307"/>
      <c r="C173" s="307"/>
      <c r="D173" s="304"/>
      <c r="E173" s="67" t="s">
        <v>555</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307"/>
      <c r="C174" s="307"/>
      <c r="D174" s="304"/>
      <c r="E174" s="67" t="s">
        <v>556</v>
      </c>
      <c r="F174" s="49"/>
      <c r="G174" s="18"/>
      <c r="H174" s="228"/>
      <c r="I174" s="260">
        <v>3132</v>
      </c>
      <c r="J174" s="21">
        <v>80000</v>
      </c>
      <c r="K174" s="210"/>
      <c r="L174" s="210"/>
      <c r="M174" s="210"/>
      <c r="N174" s="210"/>
      <c r="O174" s="210"/>
      <c r="P174" s="210"/>
      <c r="Q174" s="210">
        <v>80000</v>
      </c>
      <c r="R174" s="210"/>
      <c r="S174" s="210"/>
      <c r="T174" s="210"/>
      <c r="U174" s="210"/>
      <c r="V174" s="210"/>
      <c r="W174" s="147">
        <v>23240.1</v>
      </c>
      <c r="X174" s="221">
        <f t="shared" si="13"/>
        <v>56759.9</v>
      </c>
    </row>
    <row r="175" spans="2:24" ht="31.5">
      <c r="B175" s="307"/>
      <c r="C175" s="307"/>
      <c r="D175" s="304"/>
      <c r="E175" s="67" t="s">
        <v>557</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307"/>
      <c r="C176" s="307"/>
      <c r="D176" s="304"/>
      <c r="E176" s="67" t="s">
        <v>558</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307"/>
      <c r="C177" s="307"/>
      <c r="D177" s="304"/>
      <c r="E177" s="67" t="s">
        <v>18</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307"/>
      <c r="C178" s="307"/>
      <c r="D178" s="304"/>
      <c r="E178" s="67" t="s">
        <v>682</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307"/>
      <c r="C179" s="307"/>
      <c r="D179" s="304"/>
      <c r="E179" s="67" t="s">
        <v>683</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6305.14+245161</f>
        <v>251466.14</v>
      </c>
      <c r="X179" s="221">
        <f t="shared" si="13"/>
        <v>93533.85999999999</v>
      </c>
    </row>
    <row r="180" spans="2:24" ht="47.25">
      <c r="B180" s="307"/>
      <c r="C180" s="307"/>
      <c r="D180" s="304"/>
      <c r="E180" s="67" t="s">
        <v>684</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307"/>
      <c r="C181" s="307"/>
      <c r="D181" s="304"/>
      <c r="E181" s="31" t="s">
        <v>685</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307"/>
      <c r="C182" s="307"/>
      <c r="D182" s="304"/>
      <c r="E182" s="67" t="s">
        <v>686</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f>1606.8</f>
        <v>1606.8</v>
      </c>
      <c r="X182" s="221">
        <f t="shared" si="13"/>
        <v>41293.2</v>
      </c>
    </row>
    <row r="183" spans="2:24" ht="63">
      <c r="B183" s="307"/>
      <c r="C183" s="307"/>
      <c r="D183" s="304"/>
      <c r="E183" s="67" t="s">
        <v>564</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f>12700</f>
        <v>12700</v>
      </c>
      <c r="X183" s="221">
        <f t="shared" si="13"/>
        <v>437300</v>
      </c>
    </row>
    <row r="184" spans="2:24" ht="63">
      <c r="B184" s="307"/>
      <c r="C184" s="307"/>
      <c r="D184" s="304"/>
      <c r="E184" s="67" t="s">
        <v>772</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307"/>
      <c r="C185" s="307"/>
      <c r="D185" s="304"/>
      <c r="E185" s="65" t="s">
        <v>41</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307"/>
      <c r="C186" s="307"/>
      <c r="D186" s="304"/>
      <c r="E186" s="65" t="s">
        <v>21</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307"/>
      <c r="C187" s="307"/>
      <c r="D187" s="304"/>
      <c r="E187" s="67" t="s">
        <v>19</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v>55800</v>
      </c>
      <c r="X187" s="221">
        <f t="shared" si="13"/>
        <v>279200</v>
      </c>
    </row>
    <row r="188" spans="2:24" ht="31.5">
      <c r="B188" s="307"/>
      <c r="C188" s="307"/>
      <c r="D188" s="304"/>
      <c r="E188" s="31" t="s">
        <v>20</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307"/>
      <c r="C189" s="307"/>
      <c r="D189" s="304"/>
      <c r="E189" s="74" t="s">
        <v>420</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307"/>
      <c r="C190" s="307"/>
      <c r="D190" s="304"/>
      <c r="E190" s="31" t="s">
        <v>421</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f>194953+3207.36</f>
        <v>198160.36</v>
      </c>
      <c r="X190" s="221">
        <f t="shared" si="13"/>
        <v>1839.640000000014</v>
      </c>
    </row>
    <row r="191" spans="2:24" ht="31.5">
      <c r="B191" s="307"/>
      <c r="C191" s="307"/>
      <c r="D191" s="304"/>
      <c r="E191" s="31" t="s">
        <v>422</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307"/>
      <c r="C192" s="307"/>
      <c r="D192" s="304"/>
      <c r="E192" s="75" t="s">
        <v>450</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269316.6+9704.4</f>
        <v>279021</v>
      </c>
      <c r="X192" s="221">
        <f t="shared" si="13"/>
        <v>270979</v>
      </c>
    </row>
    <row r="193" spans="2:24" ht="47.25">
      <c r="B193" s="307"/>
      <c r="C193" s="307"/>
      <c r="D193" s="304"/>
      <c r="E193" s="31" t="s">
        <v>451</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37593.6+1993.8</f>
        <v>39587.4</v>
      </c>
      <c r="X193" s="221">
        <f t="shared" si="13"/>
        <v>40412.6</v>
      </c>
    </row>
    <row r="194" spans="2:24" ht="47.25">
      <c r="B194" s="307"/>
      <c r="C194" s="307"/>
      <c r="D194" s="304"/>
      <c r="E194" s="31" t="s">
        <v>566</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307"/>
      <c r="C195" s="307"/>
      <c r="D195" s="304"/>
      <c r="E195" s="31" t="s">
        <v>567</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58546.68+1320+2937+136608.92</f>
        <v>199412.6</v>
      </c>
      <c r="X195" s="221">
        <f t="shared" si="13"/>
        <v>587.3999999999942</v>
      </c>
    </row>
    <row r="196" spans="2:24" ht="31.5">
      <c r="B196" s="307"/>
      <c r="C196" s="307"/>
      <c r="D196" s="304"/>
      <c r="E196" s="31" t="s">
        <v>568</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307"/>
      <c r="C197" s="307"/>
      <c r="D197" s="304"/>
      <c r="E197" s="31" t="s">
        <v>569</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307"/>
      <c r="C198" s="307"/>
      <c r="D198" s="304"/>
      <c r="E198" s="31" t="s">
        <v>570</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307"/>
      <c r="C199" s="307"/>
      <c r="D199" s="304"/>
      <c r="E199" s="31" t="s">
        <v>571</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v>100500</v>
      </c>
      <c r="X199" s="221">
        <f t="shared" si="13"/>
        <v>9500</v>
      </c>
    </row>
    <row r="200" spans="2:24" ht="47.25">
      <c r="B200" s="307"/>
      <c r="C200" s="307"/>
      <c r="D200" s="304"/>
      <c r="E200" s="31" t="s">
        <v>572</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307"/>
      <c r="C201" s="307"/>
      <c r="D201" s="304"/>
      <c r="E201" s="31" t="s">
        <v>729</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307"/>
      <c r="C202" s="307"/>
      <c r="D202" s="304"/>
      <c r="E202" s="31" t="s">
        <v>730</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14558.64+592.8+732+33970.16</f>
        <v>49853.600000000006</v>
      </c>
      <c r="X202" s="221">
        <f t="shared" si="13"/>
        <v>146.39999999999418</v>
      </c>
    </row>
    <row r="203" spans="2:24" ht="31.5">
      <c r="B203" s="307"/>
      <c r="C203" s="307"/>
      <c r="D203" s="304"/>
      <c r="E203" s="31" t="s">
        <v>402</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307"/>
      <c r="C204" s="307"/>
      <c r="D204" s="304"/>
      <c r="E204" s="31" t="s">
        <v>403</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307"/>
      <c r="C205" s="307"/>
      <c r="D205" s="304"/>
      <c r="E205" s="31" t="s">
        <v>404</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307"/>
      <c r="C206" s="307"/>
      <c r="D206" s="304"/>
      <c r="E206" s="31" t="s">
        <v>405</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307"/>
      <c r="C207" s="307"/>
      <c r="D207" s="304"/>
      <c r="E207" s="31" t="s">
        <v>406</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f>64000</f>
        <v>64000</v>
      </c>
      <c r="S207" s="147"/>
      <c r="T207" s="147">
        <f>50000-50000</f>
        <v>0</v>
      </c>
      <c r="U207" s="147">
        <f>110000-14000</f>
        <v>96000</v>
      </c>
      <c r="V207" s="147">
        <v>50000</v>
      </c>
      <c r="W207" s="147">
        <f>6000+13697+143685.5</f>
        <v>163382.5</v>
      </c>
      <c r="X207" s="221">
        <f t="shared" si="13"/>
        <v>617.5</v>
      </c>
    </row>
    <row r="208" spans="2:24" ht="47.25">
      <c r="B208" s="307"/>
      <c r="C208" s="307"/>
      <c r="D208" s="304"/>
      <c r="E208" s="31" t="s">
        <v>407</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307"/>
      <c r="C209" s="307"/>
      <c r="D209" s="304"/>
      <c r="E209" s="31" t="s">
        <v>408</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307"/>
      <c r="C210" s="307"/>
      <c r="D210" s="304"/>
      <c r="E210" s="31" t="s">
        <v>409</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307"/>
      <c r="C211" s="307"/>
      <c r="D211" s="304"/>
      <c r="E211" s="31" t="s">
        <v>410</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307"/>
      <c r="C212" s="307"/>
      <c r="D212" s="304"/>
      <c r="E212" s="31" t="s">
        <v>411</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307"/>
      <c r="C213" s="307"/>
      <c r="D213" s="304"/>
      <c r="E213" s="31" t="s">
        <v>412</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312"/>
      <c r="C214" s="312"/>
      <c r="D214" s="313"/>
      <c r="E214" s="31" t="s">
        <v>650</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312"/>
      <c r="C215" s="312"/>
      <c r="D215" s="313"/>
      <c r="E215" s="31" t="s">
        <v>560</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312"/>
      <c r="C216" s="312"/>
      <c r="D216" s="313"/>
      <c r="E216" s="31" t="s">
        <v>561</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312"/>
      <c r="C217" s="312"/>
      <c r="D217" s="313"/>
      <c r="E217" s="31" t="s">
        <v>210</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312"/>
      <c r="C218" s="312"/>
      <c r="D218" s="313"/>
      <c r="E218" s="31" t="s">
        <v>215</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8"/>
      <c r="C219" s="308"/>
      <c r="D219" s="305"/>
      <c r="E219" s="29" t="s">
        <v>452</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45213.6+2400</f>
        <v>47613.6</v>
      </c>
      <c r="X219" s="221">
        <f t="shared" si="16"/>
        <v>42386.4</v>
      </c>
    </row>
    <row r="220" spans="2:24" ht="15.75">
      <c r="B220" s="314" t="s">
        <v>432</v>
      </c>
      <c r="C220" s="314" t="s">
        <v>147</v>
      </c>
      <c r="D220" s="303" t="s">
        <v>136</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96071.40000000001</v>
      </c>
      <c r="X220" s="221">
        <f t="shared" si="16"/>
        <v>393928.6</v>
      </c>
    </row>
    <row r="221" spans="2:24" ht="63">
      <c r="B221" s="316"/>
      <c r="C221" s="316"/>
      <c r="D221" s="304"/>
      <c r="E221" s="31" t="s">
        <v>413</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16"/>
      <c r="C222" s="316"/>
      <c r="D222" s="304"/>
      <c r="E222" s="31" t="s">
        <v>414</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16"/>
      <c r="C223" s="316"/>
      <c r="D223" s="304"/>
      <c r="E223" s="31" t="s">
        <v>415</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16"/>
      <c r="C224" s="316"/>
      <c r="D224" s="304"/>
      <c r="E224" s="31" t="s">
        <v>563</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16"/>
      <c r="C225" s="316"/>
      <c r="D225" s="304"/>
      <c r="E225" s="31" t="s">
        <v>22</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16"/>
      <c r="C226" s="316"/>
      <c r="D226" s="304"/>
      <c r="E226" s="31" t="s">
        <v>541</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v>1071.6</v>
      </c>
      <c r="X226" s="221">
        <f t="shared" si="16"/>
        <v>58928.4</v>
      </c>
    </row>
    <row r="227" spans="2:24" ht="63">
      <c r="B227" s="316"/>
      <c r="C227" s="316"/>
      <c r="D227" s="304"/>
      <c r="E227" s="31" t="s">
        <v>542</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15"/>
      <c r="C228" s="315"/>
      <c r="D228" s="305"/>
      <c r="E228" s="31" t="s">
        <v>773</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38" t="s">
        <v>433</v>
      </c>
      <c r="C229" s="338" t="s">
        <v>138</v>
      </c>
      <c r="D229" s="326" t="s">
        <v>137</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39"/>
      <c r="C230" s="339"/>
      <c r="D230" s="327"/>
      <c r="E230" s="72" t="s">
        <v>543</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0"/>
      <c r="C231" s="340"/>
      <c r="D231" s="328"/>
      <c r="E231" s="72" t="s">
        <v>211</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14" t="s">
        <v>140</v>
      </c>
      <c r="C232" s="314" t="s">
        <v>139</v>
      </c>
      <c r="D232" s="303" t="s">
        <v>259</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16"/>
      <c r="C233" s="316"/>
      <c r="D233" s="304"/>
      <c r="E233" s="31" t="s">
        <v>544</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16"/>
      <c r="C234" s="316"/>
      <c r="D234" s="304"/>
      <c r="E234" s="31" t="s">
        <v>545</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15"/>
      <c r="C235" s="315"/>
      <c r="D235" s="305"/>
      <c r="E235" s="31" t="s">
        <v>546</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306" t="s">
        <v>141</v>
      </c>
      <c r="C236" s="306" t="s">
        <v>144</v>
      </c>
      <c r="D236" s="303" t="s">
        <v>434</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307"/>
      <c r="C237" s="307"/>
      <c r="D237" s="304"/>
      <c r="E237" s="47" t="s">
        <v>688</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307"/>
      <c r="C238" s="307"/>
      <c r="D238" s="304"/>
      <c r="E238" s="47" t="s">
        <v>26</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307"/>
      <c r="C239" s="307"/>
      <c r="D239" s="304"/>
      <c r="E239" s="47" t="s">
        <v>27</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307"/>
      <c r="C240" s="307"/>
      <c r="D240" s="304"/>
      <c r="E240" s="47" t="s">
        <v>7</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307"/>
      <c r="C241" s="307"/>
      <c r="D241" s="304"/>
      <c r="E241" s="47" t="s">
        <v>400</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8"/>
      <c r="C242" s="308"/>
      <c r="D242" s="305"/>
      <c r="E242" s="47" t="s">
        <v>399</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14" t="s">
        <v>142</v>
      </c>
      <c r="C243" s="314" t="s">
        <v>145</v>
      </c>
      <c r="D243" s="303" t="s">
        <v>269</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16"/>
      <c r="C244" s="316"/>
      <c r="D244" s="304"/>
      <c r="E244" s="31" t="s">
        <v>231</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16"/>
      <c r="C245" s="316"/>
      <c r="D245" s="304"/>
      <c r="E245" s="31" t="s">
        <v>232</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16"/>
      <c r="C246" s="316"/>
      <c r="D246" s="304"/>
      <c r="E246" s="31" t="s">
        <v>233</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15"/>
      <c r="C247" s="315"/>
      <c r="D247" s="305"/>
      <c r="E247" s="31" t="s">
        <v>234</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306" t="s">
        <v>143</v>
      </c>
      <c r="C248" s="306" t="s">
        <v>147</v>
      </c>
      <c r="D248" s="303" t="s">
        <v>146</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474193.66</v>
      </c>
      <c r="X248" s="221">
        <f t="shared" si="16"/>
        <v>968764.45</v>
      </c>
    </row>
    <row r="249" spans="2:24" ht="94.5">
      <c r="B249" s="307"/>
      <c r="C249" s="307"/>
      <c r="D249" s="304"/>
      <c r="E249" s="280" t="s">
        <v>392</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307"/>
      <c r="C250" s="307"/>
      <c r="D250" s="304"/>
      <c r="E250" s="280" t="s">
        <v>222</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307"/>
      <c r="C251" s="307"/>
      <c r="D251" s="304"/>
      <c r="E251" s="280" t="s">
        <v>223</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307"/>
      <c r="C252" s="307"/>
      <c r="D252" s="304"/>
      <c r="E252" s="280" t="s">
        <v>224</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307"/>
      <c r="C253" s="307"/>
      <c r="D253" s="304"/>
      <c r="E253" s="280" t="s">
        <v>225</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307"/>
      <c r="C254" s="307"/>
      <c r="D254" s="304"/>
      <c r="E254" s="280" t="s">
        <v>226</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307"/>
      <c r="C255" s="307"/>
      <c r="D255" s="304"/>
      <c r="E255" s="280" t="s">
        <v>227</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307"/>
      <c r="C256" s="307"/>
      <c r="D256" s="304"/>
      <c r="E256" s="280" t="s">
        <v>228</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307"/>
      <c r="C257" s="307"/>
      <c r="D257" s="304"/>
      <c r="E257" s="48" t="s">
        <v>82</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307"/>
      <c r="C258" s="307"/>
      <c r="D258" s="304"/>
      <c r="E258" s="48" t="s">
        <v>416</v>
      </c>
      <c r="F258" s="45"/>
      <c r="G258" s="46"/>
      <c r="H258" s="227"/>
      <c r="I258" s="260">
        <v>3132</v>
      </c>
      <c r="J258" s="9">
        <v>100000</v>
      </c>
      <c r="K258" s="147"/>
      <c r="L258" s="147"/>
      <c r="M258" s="147"/>
      <c r="N258" s="147"/>
      <c r="O258" s="147">
        <v>40000</v>
      </c>
      <c r="P258" s="147"/>
      <c r="Q258" s="147">
        <v>60000</v>
      </c>
      <c r="R258" s="147"/>
      <c r="S258" s="147"/>
      <c r="T258" s="147"/>
      <c r="U258" s="147"/>
      <c r="V258" s="147"/>
      <c r="W258" s="147">
        <f>16188+37772</f>
        <v>53960</v>
      </c>
      <c r="X258" s="221">
        <f t="shared" si="16"/>
        <v>46040</v>
      </c>
    </row>
    <row r="259" spans="2:24" ht="47.25">
      <c r="B259" s="307"/>
      <c r="C259" s="307"/>
      <c r="D259" s="304"/>
      <c r="E259" s="48" t="s">
        <v>417</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307"/>
      <c r="C260" s="307"/>
      <c r="D260" s="304"/>
      <c r="E260" s="67" t="s">
        <v>418</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307"/>
      <c r="C261" s="307"/>
      <c r="D261" s="304"/>
      <c r="E261" s="31" t="s">
        <v>565</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307"/>
      <c r="C262" s="307"/>
      <c r="D262" s="304"/>
      <c r="E262" s="31" t="s">
        <v>71</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307"/>
      <c r="C263" s="307"/>
      <c r="D263" s="304"/>
      <c r="E263" s="31" t="s">
        <v>72</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307"/>
      <c r="C264" s="307"/>
      <c r="D264" s="304"/>
      <c r="E264" s="31" t="s">
        <v>73</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f>9581.39+1320</f>
        <v>10901.39</v>
      </c>
      <c r="X264" s="221">
        <f t="shared" si="16"/>
        <v>69098.61</v>
      </c>
    </row>
    <row r="265" spans="2:24" ht="31.5">
      <c r="B265" s="307"/>
      <c r="C265" s="307"/>
      <c r="D265" s="304"/>
      <c r="E265" s="31" t="s">
        <v>74</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307"/>
      <c r="C266" s="307"/>
      <c r="D266" s="304"/>
      <c r="E266" s="31" t="s">
        <v>75</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312"/>
      <c r="C267" s="312"/>
      <c r="D267" s="313"/>
      <c r="E267" s="31" t="s">
        <v>650</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8"/>
      <c r="C268" s="308"/>
      <c r="D268" s="305"/>
      <c r="E268" s="31" t="s">
        <v>577</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306" t="s">
        <v>248</v>
      </c>
      <c r="C269" s="306" t="s">
        <v>148</v>
      </c>
      <c r="D269" s="303" t="s">
        <v>585</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8"/>
      <c r="C270" s="308"/>
      <c r="D270" s="305"/>
      <c r="E270" s="70" t="s">
        <v>229</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306" t="s">
        <v>149</v>
      </c>
      <c r="C271" s="306" t="s">
        <v>152</v>
      </c>
      <c r="D271" s="303" t="s">
        <v>153</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523000.7200000001</v>
      </c>
      <c r="X271" s="221">
        <f t="shared" si="16"/>
        <v>894523.0399999999</v>
      </c>
    </row>
    <row r="272" spans="2:24" ht="63">
      <c r="B272" s="307"/>
      <c r="C272" s="307"/>
      <c r="D272" s="304"/>
      <c r="E272" s="280" t="s">
        <v>230</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307"/>
      <c r="C273" s="307"/>
      <c r="D273" s="304"/>
      <c r="E273" s="280" t="s">
        <v>766</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307"/>
      <c r="C274" s="307"/>
      <c r="D274" s="304"/>
      <c r="E274" s="48" t="s">
        <v>83</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307"/>
      <c r="C275" s="307"/>
      <c r="D275" s="304"/>
      <c r="E275" s="48" t="s">
        <v>559</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307"/>
      <c r="C276" s="307"/>
      <c r="D276" s="304"/>
      <c r="E276" s="67" t="s">
        <v>578</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307"/>
      <c r="C277" s="307"/>
      <c r="D277" s="304"/>
      <c r="E277" s="67" t="s">
        <v>76</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307"/>
      <c r="C278" s="307"/>
      <c r="D278" s="304"/>
      <c r="E278" s="67" t="s">
        <v>77</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307"/>
      <c r="C279" s="307"/>
      <c r="D279" s="304"/>
      <c r="E279" s="31" t="s">
        <v>276</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307"/>
      <c r="C280" s="307"/>
      <c r="D280" s="304"/>
      <c r="E280" s="31" t="s">
        <v>277</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307"/>
      <c r="C281" s="307"/>
      <c r="D281" s="304"/>
      <c r="E281" s="31" t="s">
        <v>443</v>
      </c>
      <c r="F281" s="49"/>
      <c r="G281" s="18"/>
      <c r="H281" s="231"/>
      <c r="I281" s="260">
        <v>3132</v>
      </c>
      <c r="J281" s="21">
        <v>25000</v>
      </c>
      <c r="K281" s="147"/>
      <c r="L281" s="147"/>
      <c r="M281" s="147"/>
      <c r="N281" s="147"/>
      <c r="O281" s="147">
        <v>25000</v>
      </c>
      <c r="P281" s="147"/>
      <c r="Q281" s="147"/>
      <c r="R281" s="147"/>
      <c r="S281" s="147"/>
      <c r="T281" s="147"/>
      <c r="U281" s="147"/>
      <c r="V281" s="147"/>
      <c r="W281" s="147">
        <f>396</f>
        <v>396</v>
      </c>
      <c r="X281" s="221">
        <f t="shared" si="25"/>
        <v>24604</v>
      </c>
    </row>
    <row r="282" spans="2:24" ht="31.5">
      <c r="B282" s="307"/>
      <c r="C282" s="307"/>
      <c r="D282" s="304"/>
      <c r="E282" s="31" t="s">
        <v>444</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307"/>
      <c r="C283" s="307"/>
      <c r="D283" s="304"/>
      <c r="E283" s="31" t="s">
        <v>291</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307"/>
      <c r="C284" s="307"/>
      <c r="D284" s="304"/>
      <c r="E284" s="31" t="s">
        <v>292</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85000+21518+7950</f>
        <v>114468</v>
      </c>
      <c r="X284" s="221">
        <f t="shared" si="25"/>
        <v>285532</v>
      </c>
    </row>
    <row r="285" spans="2:24" ht="47.25">
      <c r="B285" s="307"/>
      <c r="C285" s="307"/>
      <c r="D285" s="304"/>
      <c r="E285" s="31" t="s">
        <v>790</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307"/>
      <c r="C286" s="307"/>
      <c r="D286" s="304"/>
      <c r="E286" s="31" t="s">
        <v>650</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307"/>
      <c r="C287" s="307"/>
      <c r="D287" s="304"/>
      <c r="E287" s="31" t="s">
        <v>791</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306" t="s">
        <v>151</v>
      </c>
      <c r="C288" s="306" t="s">
        <v>152</v>
      </c>
      <c r="D288" s="303" t="s">
        <v>155</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307"/>
      <c r="C289" s="307"/>
      <c r="D289" s="304"/>
      <c r="E289" s="70" t="s">
        <v>229</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8"/>
      <c r="C290" s="308"/>
      <c r="D290" s="305"/>
      <c r="E290" s="80" t="s">
        <v>613</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306" t="s">
        <v>316</v>
      </c>
      <c r="C291" s="306" t="s">
        <v>317</v>
      </c>
      <c r="D291" s="303" t="s">
        <v>156</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307"/>
      <c r="C292" s="307"/>
      <c r="D292" s="304"/>
      <c r="E292" s="47" t="s">
        <v>721</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307"/>
      <c r="C293" s="307"/>
      <c r="D293" s="304"/>
      <c r="E293" s="29" t="s">
        <v>722</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307"/>
      <c r="C294" s="307"/>
      <c r="D294" s="304"/>
      <c r="E294" s="81" t="s">
        <v>614</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8"/>
      <c r="C295" s="308"/>
      <c r="D295" s="305"/>
      <c r="E295" s="67" t="s">
        <v>615</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306" t="s">
        <v>253</v>
      </c>
      <c r="C296" s="306" t="s">
        <v>265</v>
      </c>
      <c r="D296" s="303" t="s">
        <v>512</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307"/>
      <c r="C297" s="307"/>
      <c r="D297" s="304"/>
      <c r="E297" s="72" t="s">
        <v>206</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307"/>
      <c r="C298" s="307"/>
      <c r="D298" s="304"/>
      <c r="E298" s="47" t="s">
        <v>593</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307"/>
      <c r="C299" s="307"/>
      <c r="D299" s="304"/>
      <c r="E299" s="64" t="s">
        <v>594</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307"/>
      <c r="C300" s="307"/>
      <c r="D300" s="304"/>
      <c r="E300" s="64" t="s">
        <v>595</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307"/>
      <c r="C301" s="307"/>
      <c r="D301" s="304"/>
      <c r="E301" s="47" t="s">
        <v>598</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307"/>
      <c r="C302" s="307"/>
      <c r="D302" s="304"/>
      <c r="E302" s="47" t="s">
        <v>616</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307"/>
      <c r="C303" s="307"/>
      <c r="D303" s="304"/>
      <c r="E303" s="47" t="s">
        <v>617</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312"/>
      <c r="C304" s="312"/>
      <c r="D304" s="313"/>
      <c r="E304" s="47" t="s">
        <v>216</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8"/>
      <c r="C305" s="308"/>
      <c r="D305" s="305"/>
      <c r="E305" s="47" t="s">
        <v>84</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45" t="s">
        <v>254</v>
      </c>
      <c r="C306" s="345" t="s">
        <v>147</v>
      </c>
      <c r="D306" s="326" t="s">
        <v>599</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46"/>
      <c r="C307" s="346"/>
      <c r="D307" s="327"/>
      <c r="E307" s="70" t="s">
        <v>600</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46"/>
      <c r="C308" s="346"/>
      <c r="D308" s="327"/>
      <c r="E308" s="70" t="s">
        <v>85</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47"/>
      <c r="C309" s="347"/>
      <c r="D309" s="328"/>
      <c r="E309" s="70" t="s">
        <v>770</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14" t="s">
        <v>249</v>
      </c>
      <c r="C310" s="314" t="s">
        <v>317</v>
      </c>
      <c r="D310" s="303" t="s">
        <v>609</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1849658.7599999998</v>
      </c>
      <c r="X310" s="221">
        <f t="shared" si="25"/>
        <v>271680.9900000002</v>
      </c>
    </row>
    <row r="311" spans="2:24" ht="31.5">
      <c r="B311" s="316"/>
      <c r="C311" s="316"/>
      <c r="D311" s="304"/>
      <c r="E311" s="83" t="s">
        <v>610</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221">
        <f t="shared" si="25"/>
        <v>70052.90000000002</v>
      </c>
    </row>
    <row r="312" spans="2:24" ht="47.25">
      <c r="B312" s="316"/>
      <c r="C312" s="316"/>
      <c r="D312" s="304"/>
      <c r="E312" s="10" t="s">
        <v>611</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2880+146429.4-15.84+341631.64+9022</f>
        <v>499947.2</v>
      </c>
      <c r="X312" s="221">
        <f t="shared" si="25"/>
        <v>52.79999999998836</v>
      </c>
    </row>
    <row r="313" spans="2:24" ht="47.25">
      <c r="B313" s="316"/>
      <c r="C313" s="316"/>
      <c r="D313" s="304"/>
      <c r="E313" s="10" t="s">
        <v>612</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16"/>
      <c r="C314" s="316"/>
      <c r="D314" s="304"/>
      <c r="E314" s="12" t="s">
        <v>463</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2880+43344.9+23775</f>
        <v>69999.9</v>
      </c>
      <c r="X314" s="221">
        <f t="shared" si="25"/>
        <v>0.10000000000582077</v>
      </c>
    </row>
    <row r="315" spans="2:24" ht="31.5">
      <c r="B315" s="316"/>
      <c r="C315" s="316"/>
      <c r="D315" s="304"/>
      <c r="E315" s="85" t="s">
        <v>61</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16"/>
      <c r="C316" s="316"/>
      <c r="D316" s="304"/>
      <c r="E316" s="87" t="s">
        <v>62</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16"/>
      <c r="C317" s="316"/>
      <c r="D317" s="304"/>
      <c r="E317" s="87" t="s">
        <v>63</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16"/>
      <c r="C318" s="316"/>
      <c r="D318" s="304"/>
      <c r="E318" s="47" t="s">
        <v>64</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16"/>
      <c r="C319" s="316"/>
      <c r="D319" s="304"/>
      <c r="E319" s="85" t="s">
        <v>65</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16"/>
      <c r="C320" s="316"/>
      <c r="D320" s="304"/>
      <c r="E320" s="47" t="s">
        <v>114</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16"/>
      <c r="C321" s="316"/>
      <c r="D321" s="304"/>
      <c r="E321" s="47" t="s">
        <v>115</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16"/>
      <c r="C322" s="316"/>
      <c r="D322" s="304"/>
      <c r="E322" s="31" t="s">
        <v>806</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16"/>
      <c r="C323" s="316"/>
      <c r="D323" s="304"/>
      <c r="E323" s="83" t="s">
        <v>807</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16"/>
      <c r="C324" s="316"/>
      <c r="D324" s="304"/>
      <c r="E324" s="31" t="s">
        <v>483</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22" t="s">
        <v>363</v>
      </c>
      <c r="E325" s="323"/>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5809197.7299999995</v>
      </c>
      <c r="X325" s="221">
        <f t="shared" si="25"/>
        <v>8955982.61</v>
      </c>
    </row>
    <row r="326" spans="2:24" ht="15.75">
      <c r="B326" s="306" t="s">
        <v>255</v>
      </c>
      <c r="C326" s="306" t="s">
        <v>513</v>
      </c>
      <c r="D326" s="303" t="s">
        <v>601</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3357279.7099999995</v>
      </c>
      <c r="X326" s="221">
        <f t="shared" si="25"/>
        <v>4350655.860000001</v>
      </c>
    </row>
    <row r="327" spans="2:24" ht="78.75">
      <c r="B327" s="307"/>
      <c r="C327" s="307"/>
      <c r="D327" s="304"/>
      <c r="E327" s="19" t="s">
        <v>602</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307"/>
      <c r="C328" s="307"/>
      <c r="D328" s="304"/>
      <c r="E328" s="20" t="s">
        <v>603</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307"/>
      <c r="C329" s="307"/>
      <c r="D329" s="304"/>
      <c r="E329" s="10" t="s">
        <v>207</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307"/>
      <c r="C330" s="307"/>
      <c r="D330" s="304"/>
      <c r="E330" s="22" t="s">
        <v>605</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307"/>
      <c r="C331" s="307"/>
      <c r="D331" s="304"/>
      <c r="E331" s="23" t="s">
        <v>606</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307"/>
      <c r="C332" s="307"/>
      <c r="D332" s="304"/>
      <c r="E332" s="23" t="s">
        <v>607</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307"/>
      <c r="C333" s="307"/>
      <c r="D333" s="304"/>
      <c r="E333" s="10" t="s">
        <v>775</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307"/>
      <c r="C334" s="307"/>
      <c r="D334" s="304"/>
      <c r="E334" s="10" t="s">
        <v>644</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307"/>
      <c r="C335" s="307"/>
      <c r="D335" s="304"/>
      <c r="E335" s="10" t="s">
        <v>468</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307"/>
      <c r="C336" s="307"/>
      <c r="D336" s="304"/>
      <c r="E336" s="10" t="s">
        <v>469</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307"/>
      <c r="C337" s="307"/>
      <c r="D337" s="304"/>
      <c r="E337" s="10" t="s">
        <v>330</v>
      </c>
      <c r="F337" s="76"/>
      <c r="G337" s="18"/>
      <c r="H337" s="235"/>
      <c r="I337" s="262" t="s">
        <v>378</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307"/>
      <c r="C338" s="307"/>
      <c r="D338" s="304"/>
      <c r="E338" s="10" t="s">
        <v>438</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307"/>
      <c r="C339" s="307"/>
      <c r="D339" s="304"/>
      <c r="E339" s="10" t="s">
        <v>723</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307"/>
      <c r="C340" s="307"/>
      <c r="D340" s="304"/>
      <c r="E340" s="10" t="s">
        <v>724</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307"/>
      <c r="C341" s="307"/>
      <c r="D341" s="304"/>
      <c r="E341" s="10" t="s">
        <v>725</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307"/>
      <c r="C342" s="307"/>
      <c r="D342" s="304"/>
      <c r="E342" s="88" t="s">
        <v>484</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307"/>
      <c r="C343" s="307"/>
      <c r="D343" s="304"/>
      <c r="E343" s="89" t="s">
        <v>485</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307"/>
      <c r="C344" s="307"/>
      <c r="D344" s="304"/>
      <c r="E344" s="89" t="s">
        <v>486</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307"/>
      <c r="C345" s="307"/>
      <c r="D345" s="304"/>
      <c r="E345" s="89" t="s">
        <v>487</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307"/>
      <c r="C346" s="307"/>
      <c r="D346" s="304"/>
      <c r="E346" s="89" t="s">
        <v>297</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307"/>
      <c r="C347" s="307"/>
      <c r="D347" s="304"/>
      <c r="E347" s="88" t="s">
        <v>320</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307"/>
      <c r="C348" s="307"/>
      <c r="D348" s="304"/>
      <c r="E348" s="90" t="s">
        <v>321</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307"/>
      <c r="C349" s="307"/>
      <c r="D349" s="304"/>
      <c r="E349" s="90" t="s">
        <v>322</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307"/>
      <c r="C350" s="307"/>
      <c r="D350" s="304"/>
      <c r="E350" s="90" t="s">
        <v>323</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307"/>
      <c r="C351" s="307"/>
      <c r="D351" s="304"/>
      <c r="E351" s="90" t="s">
        <v>324</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307"/>
      <c r="C352" s="307"/>
      <c r="D352" s="304"/>
      <c r="E352" s="90" t="s">
        <v>325</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307"/>
      <c r="C353" s="307"/>
      <c r="D353" s="304"/>
      <c r="E353" s="10" t="s">
        <v>326</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307"/>
      <c r="C354" s="307"/>
      <c r="D354" s="304"/>
      <c r="E354" s="88" t="s">
        <v>474</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307"/>
      <c r="C355" s="307"/>
      <c r="D355" s="304"/>
      <c r="E355" s="91" t="s">
        <v>475</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307"/>
      <c r="C356" s="307"/>
      <c r="D356" s="304"/>
      <c r="E356" s="91" t="s">
        <v>476</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307"/>
      <c r="C357" s="307"/>
      <c r="D357" s="304"/>
      <c r="E357" s="91" t="s">
        <v>477</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307"/>
      <c r="C358" s="307"/>
      <c r="D358" s="304"/>
      <c r="E358" s="91" t="s">
        <v>478</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307"/>
      <c r="C359" s="307"/>
      <c r="D359" s="304"/>
      <c r="E359" s="91" t="s">
        <v>479</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307"/>
      <c r="C360" s="307"/>
      <c r="D360" s="304"/>
      <c r="E360" s="91" t="s">
        <v>480</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307"/>
      <c r="C361" s="307"/>
      <c r="D361" s="304"/>
      <c r="E361" s="277" t="s">
        <v>387</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307"/>
      <c r="C362" s="307"/>
      <c r="D362" s="304"/>
      <c r="E362" s="92" t="s">
        <v>481</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307"/>
      <c r="C363" s="307"/>
      <c r="D363" s="304"/>
      <c r="E363" s="92" t="s">
        <v>482</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307"/>
      <c r="C364" s="307"/>
      <c r="D364" s="304"/>
      <c r="E364" s="93" t="s">
        <v>642</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307"/>
      <c r="C365" s="307"/>
      <c r="D365" s="304"/>
      <c r="E365" s="93" t="s">
        <v>116</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307"/>
      <c r="C366" s="307"/>
      <c r="D366" s="304"/>
      <c r="E366" s="93" t="s">
        <v>464</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307"/>
      <c r="C367" s="307"/>
      <c r="D367" s="304"/>
      <c r="E367" s="93" t="s">
        <v>465</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307"/>
      <c r="C368" s="307"/>
      <c r="D368" s="304"/>
      <c r="E368" s="88" t="s">
        <v>812</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12022+24035.8</f>
        <v>36057.8</v>
      </c>
      <c r="X368" s="221">
        <f t="shared" si="40"/>
        <v>31802.199999999997</v>
      </c>
    </row>
    <row r="369" spans="2:24" ht="47.25">
      <c r="B369" s="307"/>
      <c r="C369" s="307"/>
      <c r="D369" s="304"/>
      <c r="E369" s="88" t="s">
        <v>813</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3178+169174.1</f>
        <v>172352.1</v>
      </c>
      <c r="X369" s="221">
        <f t="shared" si="40"/>
        <v>158647.9</v>
      </c>
    </row>
    <row r="370" spans="2:24" ht="63">
      <c r="B370" s="307"/>
      <c r="C370" s="307"/>
      <c r="D370" s="304"/>
      <c r="E370" s="88" t="s">
        <v>814</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307"/>
      <c r="C371" s="307"/>
      <c r="D371" s="304"/>
      <c r="E371" s="88" t="s">
        <v>815</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307"/>
      <c r="C372" s="307"/>
      <c r="D372" s="304"/>
      <c r="E372" s="88" t="s">
        <v>133</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307"/>
      <c r="C373" s="307"/>
      <c r="D373" s="304"/>
      <c r="E373" s="88" t="s">
        <v>188</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307"/>
      <c r="C374" s="307"/>
      <c r="D374" s="304"/>
      <c r="E374" s="88" t="s">
        <v>112</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312"/>
      <c r="C375" s="312"/>
      <c r="D375" s="313"/>
      <c r="E375" s="88" t="s">
        <v>803</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8"/>
      <c r="C376" s="308"/>
      <c r="D376" s="305"/>
      <c r="E376" s="88" t="s">
        <v>185</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306" t="s">
        <v>256</v>
      </c>
      <c r="C377" s="306" t="s">
        <v>515</v>
      </c>
      <c r="D377" s="303" t="s">
        <v>514</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307"/>
      <c r="C378" s="307"/>
      <c r="D378" s="304"/>
      <c r="E378" s="94" t="s">
        <v>470</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307"/>
      <c r="C379" s="307"/>
      <c r="D379" s="304"/>
      <c r="E379" s="95" t="s">
        <v>113</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307"/>
      <c r="C380" s="307"/>
      <c r="D380" s="304"/>
      <c r="E380" s="95" t="s">
        <v>126</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307"/>
      <c r="C381" s="307"/>
      <c r="D381" s="304"/>
      <c r="E381" s="95" t="s">
        <v>127</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307"/>
      <c r="C382" s="307"/>
      <c r="D382" s="304"/>
      <c r="E382" s="95" t="s">
        <v>200</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307"/>
      <c r="C383" s="307"/>
      <c r="D383" s="304"/>
      <c r="E383" s="95" t="s">
        <v>695</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307"/>
      <c r="C384" s="307"/>
      <c r="D384" s="304"/>
      <c r="E384" s="95" t="s">
        <v>640</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307"/>
      <c r="C385" s="307"/>
      <c r="D385" s="304"/>
      <c r="E385" s="95" t="s">
        <v>641</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307"/>
      <c r="C386" s="307"/>
      <c r="D386" s="304"/>
      <c r="E386" s="95" t="s">
        <v>95</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307"/>
      <c r="C387" s="307"/>
      <c r="D387" s="304"/>
      <c r="E387" s="96" t="s">
        <v>96</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307"/>
      <c r="C388" s="307"/>
      <c r="D388" s="304"/>
      <c r="E388" s="96" t="s">
        <v>97</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307"/>
      <c r="C389" s="307"/>
      <c r="D389" s="304"/>
      <c r="E389" s="96" t="s">
        <v>98</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307"/>
      <c r="C390" s="307"/>
      <c r="D390" s="304"/>
      <c r="E390" s="96" t="s">
        <v>99</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307"/>
      <c r="C391" s="307"/>
      <c r="D391" s="304"/>
      <c r="E391" s="96" t="s">
        <v>100</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307"/>
      <c r="C392" s="307"/>
      <c r="D392" s="304"/>
      <c r="E392" s="96" t="s">
        <v>101</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307"/>
      <c r="C393" s="307"/>
      <c r="D393" s="304"/>
      <c r="E393" s="96" t="s">
        <v>102</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307"/>
      <c r="C394" s="307"/>
      <c r="D394" s="304"/>
      <c r="E394" s="96" t="s">
        <v>103</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307"/>
      <c r="C395" s="307"/>
      <c r="D395" s="304"/>
      <c r="E395" s="96" t="s">
        <v>104</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307"/>
      <c r="C396" s="307"/>
      <c r="D396" s="304"/>
      <c r="E396" s="96" t="s">
        <v>105</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307"/>
      <c r="C397" s="307"/>
      <c r="D397" s="304"/>
      <c r="E397" s="96" t="s">
        <v>106</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307"/>
      <c r="C398" s="307"/>
      <c r="D398" s="304"/>
      <c r="E398" s="96" t="s">
        <v>107</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307"/>
      <c r="C399" s="307"/>
      <c r="D399" s="304"/>
      <c r="E399" s="96" t="s">
        <v>108</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307"/>
      <c r="C400" s="307"/>
      <c r="D400" s="304"/>
      <c r="E400" s="96" t="s">
        <v>109</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8"/>
      <c r="C401" s="308"/>
      <c r="D401" s="305"/>
      <c r="E401" s="96" t="s">
        <v>110</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306" t="s">
        <v>257</v>
      </c>
      <c r="C402" s="306" t="s">
        <v>516</v>
      </c>
      <c r="D402" s="303" t="s">
        <v>493</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1188693.4400000002</v>
      </c>
      <c r="X402" s="221">
        <f t="shared" si="40"/>
        <v>1844849.72</v>
      </c>
    </row>
    <row r="403" spans="2:24" ht="47.25">
      <c r="B403" s="307"/>
      <c r="C403" s="307"/>
      <c r="D403" s="304"/>
      <c r="E403" s="10" t="s">
        <v>494</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307"/>
      <c r="C404" s="307"/>
      <c r="D404" s="304"/>
      <c r="E404" s="11" t="s">
        <v>495</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307"/>
      <c r="C405" s="307"/>
      <c r="D405" s="304"/>
      <c r="E405" s="11" t="s">
        <v>496</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307"/>
      <c r="C406" s="307"/>
      <c r="D406" s="304"/>
      <c r="E406" s="11" t="s">
        <v>201</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307"/>
      <c r="C407" s="307"/>
      <c r="D407" s="304"/>
      <c r="E407" s="10" t="s">
        <v>202</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307"/>
      <c r="C408" s="307"/>
      <c r="D408" s="304"/>
      <c r="E408" s="11" t="s">
        <v>496</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307"/>
      <c r="C409" s="307"/>
      <c r="D409" s="304"/>
      <c r="E409" s="11" t="s">
        <v>201</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307"/>
      <c r="C410" s="307"/>
      <c r="D410" s="304"/>
      <c r="E410" s="10" t="s">
        <v>345</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307"/>
      <c r="C411" s="307"/>
      <c r="D411" s="304"/>
      <c r="E411" s="24" t="s">
        <v>346</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307"/>
      <c r="C412" s="307"/>
      <c r="D412" s="304"/>
      <c r="E412" s="24" t="s">
        <v>726</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307"/>
      <c r="C413" s="307"/>
      <c r="D413" s="304"/>
      <c r="E413" s="88" t="s">
        <v>157</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307"/>
      <c r="C414" s="307"/>
      <c r="D414" s="304"/>
      <c r="E414" s="89" t="s">
        <v>485</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307"/>
      <c r="C415" s="307"/>
      <c r="D415" s="304"/>
      <c r="E415" s="89" t="s">
        <v>486</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307"/>
      <c r="C416" s="307"/>
      <c r="D416" s="304"/>
      <c r="E416" s="89" t="s">
        <v>487</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307"/>
      <c r="C417" s="307"/>
      <c r="D417" s="304"/>
      <c r="E417" s="89" t="s">
        <v>297</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307"/>
      <c r="C418" s="307"/>
      <c r="D418" s="304"/>
      <c r="E418" s="88" t="s">
        <v>839</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307"/>
      <c r="C419" s="307"/>
      <c r="D419" s="304"/>
      <c r="E419" s="88" t="s">
        <v>840</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307"/>
      <c r="C420" s="307"/>
      <c r="D420" s="304"/>
      <c r="E420" s="97" t="s">
        <v>673</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307"/>
      <c r="C421" s="307"/>
      <c r="D421" s="304"/>
      <c r="E421" s="97" t="s">
        <v>674</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307"/>
      <c r="C422" s="307"/>
      <c r="D422" s="304"/>
      <c r="E422" s="97" t="s">
        <v>675</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307"/>
      <c r="C423" s="307"/>
      <c r="D423" s="304"/>
      <c r="E423" s="97" t="s">
        <v>676</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307"/>
      <c r="C424" s="307"/>
      <c r="D424" s="304"/>
      <c r="E424" s="97" t="s">
        <v>677</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307"/>
      <c r="C425" s="307"/>
      <c r="D425" s="304"/>
      <c r="E425" s="98" t="s">
        <v>804</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307"/>
      <c r="C426" s="307"/>
      <c r="D426" s="304"/>
      <c r="E426" s="98" t="s">
        <v>678</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f>129559.67</f>
        <v>129559.67</v>
      </c>
      <c r="X426" s="221">
        <f t="shared" si="49"/>
        <v>620440.33</v>
      </c>
    </row>
    <row r="427" spans="2:24" ht="36.75" customHeight="1">
      <c r="B427" s="307"/>
      <c r="C427" s="307"/>
      <c r="D427" s="304"/>
      <c r="E427" s="292" t="s">
        <v>679</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307"/>
      <c r="C428" s="307"/>
      <c r="D428" s="304"/>
      <c r="E428" s="293"/>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307"/>
      <c r="C429" s="307"/>
      <c r="D429" s="304"/>
      <c r="E429" s="88" t="s">
        <v>671</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8"/>
      <c r="C430" s="308"/>
      <c r="D430" s="305"/>
      <c r="E430" s="88" t="s">
        <v>672</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306" t="s">
        <v>258</v>
      </c>
      <c r="C431" s="306" t="s">
        <v>518</v>
      </c>
      <c r="D431" s="303" t="s">
        <v>517</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307"/>
      <c r="C432" s="307"/>
      <c r="D432" s="304"/>
      <c r="E432" s="10" t="s">
        <v>347</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8"/>
      <c r="C433" s="308"/>
      <c r="D433" s="305"/>
      <c r="E433" s="11" t="s">
        <v>437</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306" t="s">
        <v>519</v>
      </c>
      <c r="C434" s="306" t="s">
        <v>513</v>
      </c>
      <c r="D434" s="303" t="s">
        <v>348</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413398.22</v>
      </c>
      <c r="X434" s="221">
        <f t="shared" si="49"/>
        <v>697781.8800000001</v>
      </c>
    </row>
    <row r="435" spans="2:24" ht="110.25">
      <c r="B435" s="307"/>
      <c r="C435" s="307"/>
      <c r="D435" s="304"/>
      <c r="E435" s="24" t="s">
        <v>349</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312"/>
      <c r="C436" s="312"/>
      <c r="D436" s="313"/>
      <c r="E436" s="24" t="s">
        <v>767</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f>13186.06+30767.46+264852.6</f>
        <v>308806.12</v>
      </c>
      <c r="X436" s="221">
        <f t="shared" si="49"/>
        <v>534383.88</v>
      </c>
    </row>
    <row r="437" spans="2:24" ht="94.5">
      <c r="B437" s="308"/>
      <c r="C437" s="308"/>
      <c r="D437" s="305"/>
      <c r="E437" s="95" t="s">
        <v>656</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22" t="s">
        <v>16</v>
      </c>
      <c r="E438" s="323"/>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957209.2000000001</v>
      </c>
      <c r="X438" s="221">
        <f t="shared" si="49"/>
        <v>973774.1999999998</v>
      </c>
    </row>
    <row r="439" spans="2:24" ht="15.75">
      <c r="B439" s="314" t="s">
        <v>312</v>
      </c>
      <c r="C439" s="332" t="s">
        <v>310</v>
      </c>
      <c r="D439" s="303" t="s">
        <v>776</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16"/>
      <c r="C440" s="334"/>
      <c r="D440" s="304"/>
      <c r="E440" s="94" t="s">
        <v>657</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16"/>
      <c r="C441" s="334"/>
      <c r="D441" s="304"/>
      <c r="E441" s="94" t="s">
        <v>658</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16"/>
      <c r="C442" s="334"/>
      <c r="D442" s="304"/>
      <c r="E442" s="94" t="s">
        <v>659</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16"/>
      <c r="C443" s="334"/>
      <c r="D443" s="304"/>
      <c r="E443" s="94" t="s">
        <v>8</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16"/>
      <c r="C444" s="334"/>
      <c r="D444" s="304"/>
      <c r="E444" s="94" t="s">
        <v>9</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15"/>
      <c r="C445" s="333"/>
      <c r="D445" s="305"/>
      <c r="E445" s="94" t="s">
        <v>10</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14" t="s">
        <v>720</v>
      </c>
      <c r="C446" s="314" t="s">
        <v>309</v>
      </c>
      <c r="D446" s="303" t="s">
        <v>719</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15"/>
      <c r="C447" s="315"/>
      <c r="D447" s="305"/>
      <c r="E447" s="145" t="s">
        <v>68</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306" t="s">
        <v>268</v>
      </c>
      <c r="C448" s="306" t="s">
        <v>350</v>
      </c>
      <c r="D448" s="303" t="s">
        <v>497</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730238.8</v>
      </c>
      <c r="X448" s="221">
        <f t="shared" si="49"/>
        <v>253744.59999999998</v>
      </c>
    </row>
    <row r="449" spans="2:24" ht="94.5">
      <c r="B449" s="307"/>
      <c r="C449" s="307"/>
      <c r="D449" s="304"/>
      <c r="E449" s="27" t="s">
        <v>498</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307"/>
      <c r="C450" s="307"/>
      <c r="D450" s="304"/>
      <c r="E450" s="27" t="s">
        <v>774</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307"/>
      <c r="C451" s="307"/>
      <c r="D451" s="304"/>
      <c r="E451" s="27" t="s">
        <v>667</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307"/>
      <c r="C452" s="307"/>
      <c r="D452" s="304"/>
      <c r="E452" s="27" t="s">
        <v>748</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307"/>
      <c r="C453" s="307"/>
      <c r="D453" s="304"/>
      <c r="E453" s="27" t="s">
        <v>42</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1406.4+254567.7+342595.3</f>
        <v>598569.4</v>
      </c>
      <c r="X453" s="221">
        <f t="shared" si="49"/>
        <v>251430.59999999998</v>
      </c>
    </row>
    <row r="454" spans="2:24" ht="63">
      <c r="B454" s="307"/>
      <c r="C454" s="307"/>
      <c r="D454" s="304"/>
      <c r="E454" s="27" t="s">
        <v>43</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8"/>
      <c r="C455" s="308"/>
      <c r="D455" s="305"/>
      <c r="E455" s="27" t="s">
        <v>499</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22" t="s">
        <v>17</v>
      </c>
      <c r="E456" s="323"/>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13245565.610000001</v>
      </c>
      <c r="X456" s="221">
        <f t="shared" si="49"/>
        <v>41971765.42</v>
      </c>
    </row>
    <row r="457" spans="2:24" ht="15.75">
      <c r="B457" s="332" t="s">
        <v>312</v>
      </c>
      <c r="C457" s="332" t="s">
        <v>310</v>
      </c>
      <c r="D457" s="303" t="s">
        <v>776</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33"/>
      <c r="C458" s="333"/>
      <c r="D458" s="305"/>
      <c r="E458" s="103" t="s">
        <v>44</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306" t="s">
        <v>59</v>
      </c>
      <c r="C459" s="306" t="s">
        <v>521</v>
      </c>
      <c r="D459" s="303" t="s">
        <v>522</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4627233.19</v>
      </c>
      <c r="X459" s="221">
        <f t="shared" si="49"/>
        <v>3864466.8099999996</v>
      </c>
    </row>
    <row r="460" spans="2:24" ht="63">
      <c r="B460" s="307"/>
      <c r="C460" s="307"/>
      <c r="D460" s="304"/>
      <c r="E460" s="19" t="s">
        <v>524</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307"/>
      <c r="C461" s="307"/>
      <c r="D461" s="304"/>
      <c r="E461" s="19" t="s">
        <v>663</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307"/>
      <c r="C462" s="307"/>
      <c r="D462" s="304"/>
      <c r="E462" s="28" t="s">
        <v>14</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307"/>
      <c r="C463" s="307"/>
      <c r="D463" s="304"/>
      <c r="E463" s="28" t="s">
        <v>67</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307"/>
      <c r="C464" s="307"/>
      <c r="D464" s="304"/>
      <c r="E464" s="28" t="s">
        <v>15</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307"/>
      <c r="C465" s="307"/>
      <c r="D465" s="304"/>
      <c r="E465" s="28" t="s">
        <v>28</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307"/>
      <c r="C466" s="307"/>
      <c r="D466" s="304"/>
      <c r="E466" s="28" t="s">
        <v>29</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307"/>
      <c r="C467" s="307"/>
      <c r="D467" s="304"/>
      <c r="E467" s="28" t="s">
        <v>30</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307"/>
      <c r="C468" s="307"/>
      <c r="D468" s="304"/>
      <c r="E468" s="28" t="s">
        <v>706</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307"/>
      <c r="C469" s="307"/>
      <c r="D469" s="304"/>
      <c r="E469" s="28" t="s">
        <v>208</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307"/>
      <c r="C470" s="307"/>
      <c r="D470" s="304"/>
      <c r="E470" s="105" t="s">
        <v>70</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98532+75072+7774.8+20214+6333.6+426782.42+6478+903421.49+11470.8+153872.01+12488+796503.81+18852+2613.6+205562.4+3116.4+27112.4+57500.54</f>
        <v>2833700.27</v>
      </c>
      <c r="X470" s="221">
        <f aca="true" t="shared" si="61" ref="X470:X534">K470+L470+M470+N470+O470+P470+Q470+R470-W470</f>
        <v>3553925.2099999995</v>
      </c>
    </row>
    <row r="471" spans="2:24" ht="78.75">
      <c r="B471" s="307"/>
      <c r="C471" s="307"/>
      <c r="D471" s="304"/>
      <c r="E471" s="10" t="s">
        <v>294</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307"/>
      <c r="C472" s="307"/>
      <c r="D472" s="304"/>
      <c r="E472" s="10" t="s">
        <v>295</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307"/>
      <c r="C473" s="307"/>
      <c r="D473" s="304"/>
      <c r="E473" s="108" t="s">
        <v>534</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307"/>
      <c r="C474" s="307"/>
      <c r="D474" s="304"/>
      <c r="E474" s="108" t="s">
        <v>296</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14" t="s">
        <v>60</v>
      </c>
      <c r="C475" s="314" t="s">
        <v>521</v>
      </c>
      <c r="D475" s="321" t="s">
        <v>439</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721192.08</v>
      </c>
      <c r="X475" s="221">
        <f t="shared" si="61"/>
        <v>1848345.17</v>
      </c>
    </row>
    <row r="476" spans="2:24" ht="94.5">
      <c r="B476" s="316"/>
      <c r="C476" s="316"/>
      <c r="D476" s="321"/>
      <c r="E476" s="12" t="s">
        <v>843</v>
      </c>
      <c r="F476" s="76"/>
      <c r="G476" s="99"/>
      <c r="H476" s="235"/>
      <c r="I476" s="262" t="s">
        <v>765</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14592.89+7454.93+38024.16+49998.22+7501.31+34084</f>
        <v>151655.51</v>
      </c>
      <c r="X476" s="221">
        <f t="shared" si="61"/>
        <v>1844553.17</v>
      </c>
    </row>
    <row r="477" spans="2:24" ht="31.5">
      <c r="B477" s="315"/>
      <c r="C477" s="315"/>
      <c r="D477" s="321"/>
      <c r="E477" s="12" t="s">
        <v>395</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306" t="s">
        <v>316</v>
      </c>
      <c r="C478" s="306" t="s">
        <v>317</v>
      </c>
      <c r="D478" s="303" t="s">
        <v>156</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487420.55</v>
      </c>
      <c r="X478" s="221">
        <f t="shared" si="61"/>
        <v>3433501.82</v>
      </c>
    </row>
    <row r="479" spans="2:24" ht="94.5">
      <c r="B479" s="307"/>
      <c r="C479" s="307"/>
      <c r="D479" s="304"/>
      <c r="E479" s="28" t="s">
        <v>488</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307"/>
      <c r="C480" s="307"/>
      <c r="D480" s="304"/>
      <c r="E480" s="12" t="s">
        <v>489</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307"/>
      <c r="C481" s="307"/>
      <c r="D481" s="304"/>
      <c r="E481" s="29" t="s">
        <v>490</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307"/>
      <c r="C482" s="307"/>
      <c r="D482" s="304"/>
      <c r="E482" s="10" t="s">
        <v>844</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307"/>
      <c r="C483" s="307"/>
      <c r="D483" s="304"/>
      <c r="E483" s="10" t="s">
        <v>845</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307"/>
      <c r="C484" s="307"/>
      <c r="D484" s="304"/>
      <c r="E484" s="52" t="s">
        <v>846</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307"/>
      <c r="C485" s="307"/>
      <c r="D485" s="304"/>
      <c r="E485" s="10" t="s">
        <v>847</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307"/>
      <c r="C486" s="307"/>
      <c r="D486" s="304"/>
      <c r="E486" s="10" t="s">
        <v>262</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307"/>
      <c r="C487" s="307"/>
      <c r="D487" s="304"/>
      <c r="E487" s="10" t="s">
        <v>263</v>
      </c>
      <c r="F487" s="109"/>
      <c r="G487" s="106"/>
      <c r="H487" s="241"/>
      <c r="I487" s="268">
        <v>3122</v>
      </c>
      <c r="J487" s="21">
        <v>56300</v>
      </c>
      <c r="K487" s="147"/>
      <c r="L487" s="147"/>
      <c r="M487" s="147"/>
      <c r="N487" s="147"/>
      <c r="O487" s="147">
        <v>25000</v>
      </c>
      <c r="P487" s="147">
        <v>31300</v>
      </c>
      <c r="Q487" s="147"/>
      <c r="R487" s="147"/>
      <c r="S487" s="147"/>
      <c r="T487" s="147"/>
      <c r="U487" s="147"/>
      <c r="V487" s="147"/>
      <c r="W487" s="147">
        <v>14385</v>
      </c>
      <c r="X487" s="221">
        <f t="shared" si="61"/>
        <v>41915</v>
      </c>
    </row>
    <row r="488" spans="2:24" ht="63">
      <c r="B488" s="307"/>
      <c r="C488" s="307"/>
      <c r="D488" s="304"/>
      <c r="E488" s="110" t="s">
        <v>792</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f>13885+101508</f>
        <v>115393</v>
      </c>
      <c r="X488" s="221">
        <f t="shared" si="61"/>
        <v>112407</v>
      </c>
    </row>
    <row r="489" spans="2:24" ht="78.75">
      <c r="B489" s="307"/>
      <c r="C489" s="307"/>
      <c r="D489" s="304"/>
      <c r="E489" s="10" t="s">
        <v>793</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f>21885+139800</f>
        <v>161685</v>
      </c>
      <c r="X489" s="221">
        <f t="shared" si="61"/>
        <v>188315</v>
      </c>
    </row>
    <row r="490" spans="2:24" ht="31.5">
      <c r="B490" s="307"/>
      <c r="C490" s="307"/>
      <c r="D490" s="304"/>
      <c r="E490" s="108" t="s">
        <v>794</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307"/>
      <c r="C491" s="307"/>
      <c r="D491" s="304"/>
      <c r="E491" s="108" t="s">
        <v>795</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307"/>
      <c r="C492" s="307"/>
      <c r="D492" s="304"/>
      <c r="E492" s="12" t="s">
        <v>796</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307"/>
      <c r="C493" s="307"/>
      <c r="D493" s="304"/>
      <c r="E493" s="12" t="s">
        <v>797</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307"/>
      <c r="C494" s="307"/>
      <c r="D494" s="304"/>
      <c r="E494" s="12" t="s">
        <v>798</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8"/>
      <c r="C495" s="308"/>
      <c r="D495" s="305"/>
      <c r="E495" s="10" t="s">
        <v>799</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14" t="s">
        <v>712</v>
      </c>
      <c r="C496" s="314" t="s">
        <v>713</v>
      </c>
      <c r="D496" s="303" t="s">
        <v>266</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16"/>
      <c r="C497" s="316"/>
      <c r="D497" s="304"/>
      <c r="E497" s="105" t="s">
        <v>800</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15"/>
      <c r="C498" s="315"/>
      <c r="D498" s="305"/>
      <c r="E498" s="105" t="s">
        <v>801</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306" t="s">
        <v>491</v>
      </c>
      <c r="C499" s="306" t="s">
        <v>367</v>
      </c>
      <c r="D499" s="303" t="s">
        <v>492</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4803236.5600000005</v>
      </c>
      <c r="X499" s="221">
        <f t="shared" si="61"/>
        <v>6939652.3100000005</v>
      </c>
    </row>
    <row r="500" spans="2:24" ht="31.5">
      <c r="B500" s="307"/>
      <c r="C500" s="307"/>
      <c r="D500" s="304"/>
      <c r="E500" s="29" t="s">
        <v>195</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307"/>
      <c r="C501" s="307"/>
      <c r="D501" s="304"/>
      <c r="E501" s="12" t="s">
        <v>357</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307"/>
      <c r="C502" s="307"/>
      <c r="D502" s="304"/>
      <c r="E502" s="12" t="s">
        <v>358</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307"/>
      <c r="C503" s="307"/>
      <c r="D503" s="304"/>
      <c r="E503" s="12" t="s">
        <v>359</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307"/>
      <c r="C504" s="307"/>
      <c r="D504" s="304"/>
      <c r="E504" s="12" t="s">
        <v>360</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307"/>
      <c r="C505" s="307"/>
      <c r="D505" s="304"/>
      <c r="E505" s="329" t="s">
        <v>831</v>
      </c>
      <c r="F505" s="30"/>
      <c r="G505" s="18"/>
      <c r="H505" s="240"/>
      <c r="I505" s="341">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307"/>
      <c r="C506" s="307"/>
      <c r="D506" s="304"/>
      <c r="E506" s="330"/>
      <c r="F506" s="30"/>
      <c r="G506" s="18"/>
      <c r="H506" s="240"/>
      <c r="I506" s="342"/>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307"/>
      <c r="C507" s="307"/>
      <c r="D507" s="304"/>
      <c r="E507" s="12" t="s">
        <v>829</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307"/>
      <c r="C508" s="307"/>
      <c r="D508" s="304"/>
      <c r="E508" s="12" t="s">
        <v>830</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f>17000+209206</f>
        <v>226206</v>
      </c>
      <c r="X508" s="221">
        <f t="shared" si="61"/>
        <v>23794</v>
      </c>
    </row>
    <row r="509" spans="2:24" ht="47.25">
      <c r="B509" s="307"/>
      <c r="C509" s="307"/>
      <c r="D509" s="304"/>
      <c r="E509" s="10" t="s">
        <v>275</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595000+158794+13540.35+82605.77</f>
        <v>849940.12</v>
      </c>
      <c r="X509" s="221">
        <f t="shared" si="61"/>
        <v>110059.88</v>
      </c>
    </row>
    <row r="510" spans="2:24" ht="15.75">
      <c r="B510" s="307"/>
      <c r="C510" s="307"/>
      <c r="D510" s="304"/>
      <c r="E510" s="10" t="s">
        <v>344</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307"/>
      <c r="C511" s="307"/>
      <c r="D511" s="304"/>
      <c r="E511" s="10" t="s">
        <v>638</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307"/>
      <c r="C512" s="307"/>
      <c r="D512" s="304"/>
      <c r="E512" s="10" t="s">
        <v>639</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307"/>
      <c r="C513" s="307"/>
      <c r="D513" s="304"/>
      <c r="E513" s="10" t="s">
        <v>278</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734925.13+339393+18811.97</f>
        <v>1093130.0999999999</v>
      </c>
      <c r="X513" s="221">
        <f t="shared" si="61"/>
        <v>6869.90000000014</v>
      </c>
    </row>
    <row r="514" spans="2:24" ht="63">
      <c r="B514" s="307"/>
      <c r="C514" s="307"/>
      <c r="D514" s="304"/>
      <c r="E514" s="10" t="s">
        <v>279</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307"/>
      <c r="C515" s="307"/>
      <c r="D515" s="304"/>
      <c r="E515" s="10" t="s">
        <v>351</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307"/>
      <c r="C516" s="307"/>
      <c r="D516" s="304"/>
      <c r="E516" s="10" t="s">
        <v>833</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307"/>
      <c r="C517" s="307"/>
      <c r="D517" s="304"/>
      <c r="E517" s="10" t="s">
        <v>834</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307"/>
      <c r="C518" s="307"/>
      <c r="D518" s="304"/>
      <c r="E518" s="52" t="s">
        <v>280</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9702.61+121416+193587.53</f>
        <v>324706.14</v>
      </c>
      <c r="X518" s="221">
        <f t="shared" si="61"/>
        <v>125293.85999999999</v>
      </c>
    </row>
    <row r="519" spans="2:24" ht="47.25">
      <c r="B519" s="307"/>
      <c r="C519" s="307"/>
      <c r="D519" s="304"/>
      <c r="E519" s="52" t="s">
        <v>352</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307"/>
      <c r="C520" s="307"/>
      <c r="D520" s="304"/>
      <c r="E520" s="52" t="s">
        <v>353</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312"/>
      <c r="C521" s="312"/>
      <c r="D521" s="313"/>
      <c r="E521" s="52" t="s">
        <v>802</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8"/>
      <c r="C522" s="308"/>
      <c r="D522" s="305"/>
      <c r="E522" s="52" t="s">
        <v>354</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20" t="s">
        <v>249</v>
      </c>
      <c r="C523" s="320" t="s">
        <v>317</v>
      </c>
      <c r="D523" s="321" t="s">
        <v>609</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1818183.2599999998</v>
      </c>
      <c r="X523" s="221">
        <f t="shared" si="61"/>
        <v>8198235.4399999995</v>
      </c>
    </row>
    <row r="524" spans="2:24" ht="31.5">
      <c r="B524" s="320"/>
      <c r="C524" s="320"/>
      <c r="D524" s="321"/>
      <c r="E524" s="119" t="s">
        <v>393</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221">
        <f t="shared" si="61"/>
        <v>0</v>
      </c>
    </row>
    <row r="525" spans="2:24" ht="47.25">
      <c r="B525" s="320"/>
      <c r="C525" s="320"/>
      <c r="D525" s="321"/>
      <c r="E525" s="10" t="s">
        <v>394</v>
      </c>
      <c r="F525" s="14"/>
      <c r="G525" s="18"/>
      <c r="H525" s="240"/>
      <c r="I525" s="268">
        <v>3210</v>
      </c>
      <c r="J525" s="9">
        <v>18754.7</v>
      </c>
      <c r="K525" s="9"/>
      <c r="L525" s="9"/>
      <c r="M525" s="9"/>
      <c r="N525" s="9"/>
      <c r="O525" s="9"/>
      <c r="P525" s="9">
        <v>18754.7</v>
      </c>
      <c r="Q525" s="9"/>
      <c r="R525" s="9"/>
      <c r="S525" s="9"/>
      <c r="T525" s="9"/>
      <c r="U525" s="9"/>
      <c r="V525" s="9"/>
      <c r="W525" s="9">
        <v>18754.7</v>
      </c>
      <c r="X525" s="221">
        <f t="shared" si="61"/>
        <v>0</v>
      </c>
    </row>
    <row r="526" spans="2:24" ht="31.5">
      <c r="B526" s="320"/>
      <c r="C526" s="320"/>
      <c r="D526" s="321"/>
      <c r="E526" s="123" t="s">
        <v>535</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20"/>
      <c r="C527" s="320"/>
      <c r="D527" s="321"/>
      <c r="E527" s="12" t="s">
        <v>536</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20"/>
      <c r="C528" s="320"/>
      <c r="D528" s="321"/>
      <c r="E528" s="116" t="s">
        <v>281</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20"/>
      <c r="C529" s="320"/>
      <c r="D529" s="321"/>
      <c r="E529" s="29" t="s">
        <v>181</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20"/>
      <c r="C530" s="320"/>
      <c r="D530" s="321"/>
      <c r="E530" s="116" t="s">
        <v>282</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20"/>
      <c r="C531" s="320"/>
      <c r="D531" s="321"/>
      <c r="E531" s="10" t="s">
        <v>283</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20"/>
      <c r="C532" s="320"/>
      <c r="D532" s="321"/>
      <c r="E532" s="118" t="s">
        <v>284</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20"/>
      <c r="C533" s="320"/>
      <c r="D533" s="321"/>
      <c r="E533" s="119" t="s">
        <v>285</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14434</v>
      </c>
      <c r="X533" s="221">
        <f t="shared" si="61"/>
        <v>12500</v>
      </c>
    </row>
    <row r="534" spans="2:24" ht="63">
      <c r="B534" s="320"/>
      <c r="C534" s="320"/>
      <c r="D534" s="321"/>
      <c r="E534" s="10" t="s">
        <v>448</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20"/>
      <c r="C535" s="320"/>
      <c r="D535" s="321"/>
      <c r="E535" s="10" t="s">
        <v>184</v>
      </c>
      <c r="F535" s="14"/>
      <c r="G535" s="18"/>
      <c r="H535" s="240"/>
      <c r="I535" s="268">
        <v>3210</v>
      </c>
      <c r="J535" s="21">
        <v>14434</v>
      </c>
      <c r="K535" s="211"/>
      <c r="L535" s="211"/>
      <c r="M535" s="211"/>
      <c r="N535" s="211"/>
      <c r="O535" s="211"/>
      <c r="P535" s="211"/>
      <c r="Q535" s="211"/>
      <c r="R535" s="211">
        <v>14434</v>
      </c>
      <c r="S535" s="211"/>
      <c r="T535" s="211"/>
      <c r="U535" s="211"/>
      <c r="V535" s="211"/>
      <c r="W535" s="147">
        <v>14434</v>
      </c>
      <c r="X535" s="221">
        <f aca="true" t="shared" si="72" ref="X535:X603">K535+L535+M535+N535+O535+P535+Q535+R535-W535</f>
        <v>0</v>
      </c>
    </row>
    <row r="536" spans="2:24" ht="31.5">
      <c r="B536" s="320"/>
      <c r="C536" s="320"/>
      <c r="D536" s="321"/>
      <c r="E536" s="39" t="s">
        <v>835</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20"/>
      <c r="C537" s="320"/>
      <c r="D537" s="321"/>
      <c r="E537" s="121" t="s">
        <v>836</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20"/>
      <c r="C538" s="320"/>
      <c r="D538" s="321"/>
      <c r="E538" s="12" t="s">
        <v>837</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20"/>
      <c r="C539" s="320"/>
      <c r="D539" s="321"/>
      <c r="E539" s="123" t="s">
        <v>838</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20"/>
      <c r="C540" s="320"/>
      <c r="D540" s="321"/>
      <c r="E540" s="12" t="s">
        <v>290</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20"/>
      <c r="C541" s="320"/>
      <c r="D541" s="321"/>
      <c r="E541" s="12" t="s">
        <v>183</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20"/>
      <c r="C542" s="320"/>
      <c r="D542" s="321"/>
      <c r="E542" s="24" t="s">
        <v>186</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20"/>
      <c r="C543" s="320"/>
      <c r="D543" s="321"/>
      <c r="E543" s="24" t="s">
        <v>187</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20"/>
      <c r="C544" s="320"/>
      <c r="D544" s="321"/>
      <c r="E544" s="12" t="s">
        <v>445</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20"/>
      <c r="C545" s="320"/>
      <c r="D545" s="321"/>
      <c r="E545" s="24" t="s">
        <v>334</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20"/>
      <c r="C546" s="320"/>
      <c r="D546" s="321"/>
      <c r="E546" s="24" t="s">
        <v>335</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20"/>
      <c r="C547" s="320"/>
      <c r="D547" s="321"/>
      <c r="E547" s="24" t="s">
        <v>336</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20"/>
      <c r="C548" s="320"/>
      <c r="D548" s="321"/>
      <c r="E548" s="24" t="s">
        <v>337</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20"/>
      <c r="C549" s="320"/>
      <c r="D549" s="321"/>
      <c r="E549" s="24" t="s">
        <v>506</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20"/>
      <c r="C550" s="320"/>
      <c r="D550" s="321"/>
      <c r="E550" s="24" t="s">
        <v>368</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20"/>
      <c r="C551" s="320"/>
      <c r="D551" s="321"/>
      <c r="E551" s="12" t="s">
        <v>446</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20"/>
      <c r="C552" s="320"/>
      <c r="D552" s="321"/>
      <c r="E552" s="126" t="s">
        <v>447</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20"/>
      <c r="C553" s="320"/>
      <c r="D553" s="321"/>
      <c r="E553" s="108" t="s">
        <v>369</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20"/>
      <c r="C554" s="320"/>
      <c r="D554" s="321"/>
      <c r="E554" s="108" t="s">
        <v>370</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20"/>
      <c r="C555" s="320"/>
      <c r="D555" s="321"/>
      <c r="E555" s="108" t="s">
        <v>371</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20"/>
      <c r="C556" s="320"/>
      <c r="D556" s="321"/>
      <c r="E556" s="108" t="s">
        <v>372</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20"/>
      <c r="C557" s="320"/>
      <c r="D557" s="321"/>
      <c r="E557" s="24" t="s">
        <v>124</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20"/>
      <c r="C558" s="320"/>
      <c r="D558" s="321"/>
      <c r="E558" s="291" t="s">
        <v>288</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20"/>
      <c r="C559" s="320"/>
      <c r="D559" s="321"/>
      <c r="E559" s="291" t="s">
        <v>289</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20"/>
      <c r="C560" s="320"/>
      <c r="D560" s="321"/>
      <c r="E560" s="108" t="s">
        <v>373</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20"/>
      <c r="C561" s="320"/>
      <c r="D561" s="321"/>
      <c r="E561" s="127" t="s">
        <v>374</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20"/>
      <c r="C562" s="320"/>
      <c r="D562" s="321"/>
      <c r="E562" s="108" t="s">
        <v>375</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20"/>
      <c r="C563" s="320"/>
      <c r="D563" s="321"/>
      <c r="E563" s="123" t="s">
        <v>376</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20"/>
      <c r="C564" s="320"/>
      <c r="D564" s="321"/>
      <c r="E564" s="12" t="s">
        <v>182</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20"/>
      <c r="C565" s="320"/>
      <c r="D565" s="321"/>
      <c r="E565" s="123" t="s">
        <v>377</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20"/>
      <c r="C566" s="320"/>
      <c r="D566" s="321"/>
      <c r="E566" s="12" t="s">
        <v>808</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20"/>
      <c r="C567" s="320"/>
      <c r="D567" s="321"/>
      <c r="E567" s="105" t="s">
        <v>809</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20"/>
      <c r="C568" s="320"/>
      <c r="D568" s="321"/>
      <c r="E568" s="10" t="s">
        <v>810</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14" t="s">
        <v>584</v>
      </c>
      <c r="C569" s="314" t="s">
        <v>714</v>
      </c>
      <c r="D569" s="303" t="s">
        <v>811</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16"/>
      <c r="C570" s="316"/>
      <c r="D570" s="304"/>
      <c r="E570" s="105" t="s">
        <v>396</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306" t="s">
        <v>300</v>
      </c>
      <c r="C571" s="306" t="s">
        <v>715</v>
      </c>
      <c r="D571" s="303" t="s">
        <v>301</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307"/>
      <c r="C572" s="307"/>
      <c r="D572" s="304"/>
      <c r="E572" s="10" t="s">
        <v>500</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8"/>
      <c r="C573" s="308"/>
      <c r="D573" s="305"/>
      <c r="E573" s="10" t="s">
        <v>235</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19" t="s">
        <v>302</v>
      </c>
      <c r="C574" s="319" t="s">
        <v>303</v>
      </c>
      <c r="D574" s="331" t="s">
        <v>304</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19"/>
      <c r="C575" s="319"/>
      <c r="D575" s="331"/>
      <c r="E575" s="29" t="s">
        <v>501</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19"/>
      <c r="C576" s="319"/>
      <c r="D576" s="331"/>
      <c r="E576" s="12" t="s">
        <v>236</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19" t="s">
        <v>841</v>
      </c>
      <c r="C577" s="319" t="s">
        <v>717</v>
      </c>
      <c r="D577" s="331" t="s">
        <v>716</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205133.39999999997</v>
      </c>
      <c r="X577" s="221">
        <f t="shared" si="72"/>
        <v>1174976.87</v>
      </c>
    </row>
    <row r="578" spans="2:24" ht="47.25" customHeight="1">
      <c r="B578" s="319"/>
      <c r="C578" s="319"/>
      <c r="D578" s="331"/>
      <c r="E578" s="31" t="s">
        <v>502</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19"/>
      <c r="C579" s="319"/>
      <c r="D579" s="331"/>
      <c r="E579" s="31" t="s">
        <v>538</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19"/>
      <c r="C580" s="319"/>
      <c r="D580" s="331"/>
      <c r="E580" s="31" t="s">
        <v>539</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19"/>
      <c r="C581" s="319"/>
      <c r="D581" s="331"/>
      <c r="E581" s="31" t="s">
        <v>540</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149708.52+15475.8+40249.08-300</f>
        <v>205133.39999999997</v>
      </c>
      <c r="X581" s="221">
        <f t="shared" si="72"/>
        <v>264866.60000000003</v>
      </c>
    </row>
    <row r="582" spans="2:24" ht="15.75">
      <c r="B582" s="204"/>
      <c r="C582" s="205"/>
      <c r="D582" s="322" t="s">
        <v>364</v>
      </c>
      <c r="E582" s="323"/>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10842842.309999997</v>
      </c>
      <c r="X582" s="221">
        <f t="shared" si="72"/>
        <v>18833018.240000002</v>
      </c>
    </row>
    <row r="583" spans="2:24" ht="15.75" customHeight="1">
      <c r="B583" s="371" t="s">
        <v>312</v>
      </c>
      <c r="C583" s="369" t="s">
        <v>310</v>
      </c>
      <c r="D583" s="321" t="s">
        <v>776</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372"/>
      <c r="C584" s="369"/>
      <c r="D584" s="321"/>
      <c r="E584" s="12" t="s">
        <v>286</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373"/>
      <c r="C585" s="369"/>
      <c r="D585" s="321"/>
      <c r="E585" s="12" t="s">
        <v>287</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306" t="s">
        <v>251</v>
      </c>
      <c r="C586" s="306" t="s">
        <v>778</v>
      </c>
      <c r="D586" s="303" t="s">
        <v>586</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307"/>
      <c r="C587" s="307"/>
      <c r="D587" s="304"/>
      <c r="E587" s="12" t="s">
        <v>503</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307"/>
      <c r="C588" s="307"/>
      <c r="D588" s="304"/>
      <c r="E588" s="12" t="s">
        <v>504</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307"/>
      <c r="C589" s="307"/>
      <c r="D589" s="304"/>
      <c r="E589" s="12" t="s">
        <v>237</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307"/>
      <c r="C590" s="307"/>
      <c r="D590" s="304"/>
      <c r="E590" s="12" t="s">
        <v>238</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307"/>
      <c r="C591" s="307"/>
      <c r="D591" s="304"/>
      <c r="E591" s="130" t="s">
        <v>239</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306" t="s">
        <v>252</v>
      </c>
      <c r="C592" s="306" t="s">
        <v>265</v>
      </c>
      <c r="D592" s="303" t="s">
        <v>264</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307"/>
      <c r="C593" s="307"/>
      <c r="D593" s="304"/>
      <c r="E593" s="12" t="s">
        <v>270</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307"/>
      <c r="C594" s="307"/>
      <c r="D594" s="304"/>
      <c r="E594" s="12" t="s">
        <v>24</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307"/>
      <c r="C595" s="307"/>
      <c r="D595" s="304"/>
      <c r="E595" s="12" t="s">
        <v>25</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307"/>
      <c r="C596" s="307"/>
      <c r="D596" s="304"/>
      <c r="E596" s="12" t="s">
        <v>525</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307"/>
      <c r="C597" s="307"/>
      <c r="D597" s="304"/>
      <c r="E597" s="12" t="s">
        <v>526</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307"/>
      <c r="C598" s="307"/>
      <c r="D598" s="304"/>
      <c r="E598" s="12" t="s">
        <v>271</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307"/>
      <c r="C599" s="307"/>
      <c r="D599" s="304"/>
      <c r="E599" s="12" t="s">
        <v>23</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307"/>
      <c r="C600" s="307"/>
      <c r="D600" s="304"/>
      <c r="E600" s="10" t="s">
        <v>527</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307"/>
      <c r="C601" s="307"/>
      <c r="D601" s="304"/>
      <c r="E601" s="130" t="s">
        <v>240</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307"/>
      <c r="C602" s="307"/>
      <c r="D602" s="304"/>
      <c r="E602" s="130" t="s">
        <v>241</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8"/>
      <c r="C603" s="308"/>
      <c r="D603" s="305"/>
      <c r="E603" s="130" t="s">
        <v>242</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306" t="s">
        <v>268</v>
      </c>
      <c r="C604" s="306" t="s">
        <v>350</v>
      </c>
      <c r="D604" s="303" t="s">
        <v>497</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8"/>
      <c r="C605" s="308"/>
      <c r="D605" s="305"/>
      <c r="E605" s="10" t="s">
        <v>528</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14" t="s">
        <v>60</v>
      </c>
      <c r="C606" s="314" t="s">
        <v>521</v>
      </c>
      <c r="D606" s="303" t="s">
        <v>439</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15"/>
      <c r="C607" s="315"/>
      <c r="D607" s="304"/>
      <c r="E607" s="130" t="s">
        <v>243</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306" t="s">
        <v>520</v>
      </c>
      <c r="C608" s="306" t="s">
        <v>523</v>
      </c>
      <c r="D608" s="303" t="s">
        <v>711</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307"/>
      <c r="C609" s="307"/>
      <c r="D609" s="304"/>
      <c r="E609" s="12" t="s">
        <v>31</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307"/>
      <c r="C610" s="307"/>
      <c r="D610" s="304"/>
      <c r="E610" s="10" t="s">
        <v>547</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307"/>
      <c r="C611" s="307"/>
      <c r="D611" s="304"/>
      <c r="E611" s="10" t="s">
        <v>244</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8"/>
      <c r="C612" s="308"/>
      <c r="D612" s="305"/>
      <c r="E612" s="130" t="s">
        <v>419</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306" t="s">
        <v>150</v>
      </c>
      <c r="C613" s="306" t="s">
        <v>152</v>
      </c>
      <c r="D613" s="303" t="s">
        <v>154</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307"/>
      <c r="C614" s="307"/>
      <c r="D614" s="304"/>
      <c r="E614" s="12" t="s">
        <v>272</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307"/>
      <c r="C615" s="307"/>
      <c r="D615" s="304"/>
      <c r="E615" s="12" t="s">
        <v>548</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8"/>
      <c r="C616" s="308"/>
      <c r="D616" s="305"/>
      <c r="E616" s="130" t="s">
        <v>170</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306" t="s">
        <v>316</v>
      </c>
      <c r="C617" s="306" t="s">
        <v>317</v>
      </c>
      <c r="D617" s="303" t="s">
        <v>156</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5252818.199999998</v>
      </c>
      <c r="X617" s="221">
        <f t="shared" si="89"/>
        <v>3559705.6400000015</v>
      </c>
    </row>
    <row r="618" spans="2:24" ht="78.75">
      <c r="B618" s="307"/>
      <c r="C618" s="307"/>
      <c r="D618" s="304"/>
      <c r="E618" s="19" t="s">
        <v>273</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307"/>
      <c r="C619" s="307"/>
      <c r="D619" s="304"/>
      <c r="E619" s="28" t="s">
        <v>401</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307"/>
      <c r="C620" s="307"/>
      <c r="D620" s="304"/>
      <c r="E620" s="10" t="s">
        <v>529</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307"/>
      <c r="C621" s="307"/>
      <c r="D621" s="304"/>
      <c r="E621" s="12" t="s">
        <v>530</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307"/>
      <c r="C622" s="307"/>
      <c r="D622" s="304"/>
      <c r="E622" s="33" t="s">
        <v>510</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307"/>
      <c r="C623" s="307"/>
      <c r="D623" s="304"/>
      <c r="E623" s="10" t="s">
        <v>0</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307"/>
      <c r="C624" s="307"/>
      <c r="D624" s="304"/>
      <c r="E624" s="12" t="s">
        <v>1</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307"/>
      <c r="C625" s="307"/>
      <c r="D625" s="304"/>
      <c r="E625" s="10" t="s">
        <v>664</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307"/>
      <c r="C626" s="307"/>
      <c r="D626" s="304"/>
      <c r="E626" s="12" t="s">
        <v>549</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307"/>
      <c r="C627" s="307"/>
      <c r="D627" s="304"/>
      <c r="E627" s="12" t="s">
        <v>665</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307"/>
      <c r="C628" s="307"/>
      <c r="D628" s="304"/>
      <c r="E628" s="34" t="s">
        <v>747</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307"/>
      <c r="C629" s="307"/>
      <c r="D629" s="304"/>
      <c r="E629" s="33" t="s">
        <v>507</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307"/>
      <c r="C630" s="307"/>
      <c r="D630" s="304"/>
      <c r="E630" s="33" t="s">
        <v>508</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307"/>
      <c r="C631" s="307"/>
      <c r="D631" s="304"/>
      <c r="E631" s="33" t="s">
        <v>355</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307"/>
      <c r="C632" s="307"/>
      <c r="D632" s="304"/>
      <c r="E632" s="33" t="s">
        <v>356</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307"/>
      <c r="C633" s="307"/>
      <c r="D633" s="304"/>
      <c r="E633" s="33" t="s">
        <v>327</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307"/>
      <c r="C634" s="307"/>
      <c r="D634" s="304"/>
      <c r="E634" s="33" t="s">
        <v>328</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307"/>
      <c r="C635" s="307"/>
      <c r="D635" s="304"/>
      <c r="E635" s="33" t="s">
        <v>329</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307"/>
      <c r="C636" s="307"/>
      <c r="D636" s="304"/>
      <c r="E636" s="33" t="s">
        <v>171</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307"/>
      <c r="C637" s="307"/>
      <c r="D637" s="304"/>
      <c r="E637" s="33" t="s">
        <v>172</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307"/>
      <c r="C638" s="307"/>
      <c r="D638" s="304"/>
      <c r="E638" s="33" t="s">
        <v>173</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307"/>
      <c r="C639" s="307"/>
      <c r="D639" s="304"/>
      <c r="E639" s="33" t="s">
        <v>174</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307"/>
      <c r="C640" s="307"/>
      <c r="D640" s="304"/>
      <c r="E640" s="33" t="s">
        <v>175</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307"/>
      <c r="C641" s="307"/>
      <c r="D641" s="304"/>
      <c r="E641" s="33" t="s">
        <v>176</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307"/>
      <c r="C642" s="307"/>
      <c r="D642" s="304"/>
      <c r="E642" s="33" t="s">
        <v>398</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307"/>
      <c r="C643" s="307"/>
      <c r="D643" s="304"/>
      <c r="E643" s="33" t="s">
        <v>696</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307"/>
      <c r="C644" s="307"/>
      <c r="D644" s="304"/>
      <c r="E644" s="10" t="s">
        <v>697</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307"/>
      <c r="C645" s="307"/>
      <c r="D645" s="304"/>
      <c r="E645" s="10" t="s">
        <v>698</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f>94840.2+28334.61</f>
        <v>123174.81</v>
      </c>
      <c r="X645" s="221">
        <f t="shared" si="89"/>
        <v>206825.19</v>
      </c>
    </row>
    <row r="646" spans="2:24" ht="47.25">
      <c r="B646" s="307"/>
      <c r="C646" s="307"/>
      <c r="D646" s="304"/>
      <c r="E646" s="10" t="s">
        <v>699</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307"/>
      <c r="C647" s="307"/>
      <c r="D647" s="304"/>
      <c r="E647" s="10" t="s">
        <v>700</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307"/>
      <c r="C648" s="307"/>
      <c r="D648" s="304"/>
      <c r="E648" s="10" t="s">
        <v>701</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307"/>
      <c r="C649" s="307"/>
      <c r="D649" s="304"/>
      <c r="E649" s="10" t="s">
        <v>702</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307"/>
      <c r="C650" s="307"/>
      <c r="D650" s="304"/>
      <c r="E650" s="130" t="s">
        <v>703</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307"/>
      <c r="C651" s="307"/>
      <c r="D651" s="304"/>
      <c r="E651" s="130" t="s">
        <v>704</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307"/>
      <c r="C652" s="307"/>
      <c r="D652" s="304"/>
      <c r="E652" s="130" t="s">
        <v>705</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307"/>
      <c r="C653" s="307"/>
      <c r="D653" s="304"/>
      <c r="E653" s="130" t="s">
        <v>189</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307"/>
      <c r="C654" s="307"/>
      <c r="D654" s="304"/>
      <c r="E654" s="130" t="s">
        <v>135</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307"/>
      <c r="C655" s="307"/>
      <c r="D655" s="304"/>
      <c r="E655" s="130" t="s">
        <v>166</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307"/>
      <c r="C656" s="307"/>
      <c r="D656" s="304"/>
      <c r="E656" s="130" t="s">
        <v>167</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307"/>
      <c r="C657" s="307"/>
      <c r="D657" s="304"/>
      <c r="E657" s="130" t="s">
        <v>168</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307"/>
      <c r="C658" s="307"/>
      <c r="D658" s="304"/>
      <c r="E658" s="130" t="s">
        <v>169</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307"/>
      <c r="C659" s="307"/>
      <c r="D659" s="304"/>
      <c r="E659" s="130" t="s">
        <v>680</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307"/>
      <c r="C660" s="307"/>
      <c r="D660" s="304"/>
      <c r="E660" s="130" t="s">
        <v>361</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307"/>
      <c r="C661" s="307"/>
      <c r="D661" s="304"/>
      <c r="E661" s="130" t="s">
        <v>362</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307"/>
      <c r="C662" s="307"/>
      <c r="D662" s="304"/>
      <c r="E662" s="130" t="s">
        <v>511</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f>10618</f>
        <v>10618</v>
      </c>
      <c r="X662" s="221">
        <f t="shared" si="89"/>
        <v>12382</v>
      </c>
    </row>
    <row r="663" spans="2:24" ht="63">
      <c r="B663" s="307"/>
      <c r="C663" s="307"/>
      <c r="D663" s="304"/>
      <c r="E663" s="130" t="s">
        <v>379</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307"/>
      <c r="C664" s="307"/>
      <c r="D664" s="304"/>
      <c r="E664" s="130" t="s">
        <v>380</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307"/>
      <c r="C665" s="307"/>
      <c r="D665" s="304"/>
      <c r="E665" s="130" t="s">
        <v>381</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307"/>
      <c r="C666" s="307"/>
      <c r="D666" s="304"/>
      <c r="E666" s="10" t="s">
        <v>397</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307"/>
      <c r="C667" s="307"/>
      <c r="D667" s="304"/>
      <c r="E667" s="10" t="s">
        <v>382</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307"/>
      <c r="C668" s="307"/>
      <c r="D668" s="304"/>
      <c r="E668" s="10" t="s">
        <v>383</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306" t="s">
        <v>253</v>
      </c>
      <c r="C669" s="306" t="s">
        <v>265</v>
      </c>
      <c r="D669" s="303" t="s">
        <v>512</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758991.96</v>
      </c>
      <c r="X669" s="221">
        <f t="shared" si="95"/>
        <v>412305.77</v>
      </c>
    </row>
    <row r="670" spans="2:24" ht="94.5">
      <c r="B670" s="307"/>
      <c r="C670" s="307"/>
      <c r="D670" s="304"/>
      <c r="E670" s="12" t="s">
        <v>274</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307"/>
      <c r="C671" s="307"/>
      <c r="D671" s="304"/>
      <c r="E671" s="33" t="s">
        <v>177</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307"/>
      <c r="C672" s="307"/>
      <c r="D672" s="304"/>
      <c r="E672" s="130" t="s">
        <v>384</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307"/>
      <c r="C673" s="307"/>
      <c r="D673" s="304"/>
      <c r="E673" s="130" t="s">
        <v>385</v>
      </c>
      <c r="F673" s="66">
        <v>848844</v>
      </c>
      <c r="G673" s="18">
        <f t="shared" si="94"/>
        <v>0.550741007770568</v>
      </c>
      <c r="H673" s="229">
        <v>467493.2</v>
      </c>
      <c r="I673" s="270">
        <v>3142</v>
      </c>
      <c r="J673" s="66">
        <v>437000</v>
      </c>
      <c r="K673" s="147"/>
      <c r="L673" s="147"/>
      <c r="M673" s="147"/>
      <c r="N673" s="147"/>
      <c r="O673" s="147"/>
      <c r="P673" s="147">
        <v>215000</v>
      </c>
      <c r="Q673" s="147">
        <v>100000</v>
      </c>
      <c r="R673" s="147">
        <f>122000-37500</f>
        <v>84500</v>
      </c>
      <c r="S673" s="147"/>
      <c r="T673" s="147">
        <f>37500</f>
        <v>37500</v>
      </c>
      <c r="U673" s="147"/>
      <c r="V673" s="147"/>
      <c r="W673" s="147"/>
      <c r="X673" s="221">
        <f t="shared" si="95"/>
        <v>399500</v>
      </c>
    </row>
    <row r="674" spans="2:24" ht="63">
      <c r="B674" s="308"/>
      <c r="C674" s="308"/>
      <c r="D674" s="305"/>
      <c r="E674" s="130" t="s">
        <v>2</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f>37500</f>
        <v>37500</v>
      </c>
      <c r="S674" s="147"/>
      <c r="T674" s="147">
        <f>37500-37500</f>
        <v>0</v>
      </c>
      <c r="U674" s="147"/>
      <c r="V674" s="147"/>
      <c r="W674" s="147">
        <f>1152+162690</f>
        <v>163842</v>
      </c>
      <c r="X674" s="221">
        <f t="shared" si="95"/>
        <v>12658</v>
      </c>
    </row>
    <row r="675" spans="2:24" ht="15.75">
      <c r="B675" s="306" t="s">
        <v>491</v>
      </c>
      <c r="C675" s="306" t="s">
        <v>367</v>
      </c>
      <c r="D675" s="303" t="s">
        <v>492</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1921652.1399999997</v>
      </c>
      <c r="X675" s="221">
        <f t="shared" si="95"/>
        <v>11969189.54</v>
      </c>
    </row>
    <row r="676" spans="2:24" ht="63">
      <c r="B676" s="307"/>
      <c r="C676" s="307"/>
      <c r="D676" s="304"/>
      <c r="E676" s="288" t="s">
        <v>190</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307"/>
      <c r="C677" s="307"/>
      <c r="D677" s="304"/>
      <c r="E677" s="288" t="s">
        <v>191</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307"/>
      <c r="C678" s="307"/>
      <c r="D678" s="304"/>
      <c r="E678" s="288" t="s">
        <v>192</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307"/>
      <c r="C679" s="307"/>
      <c r="D679" s="304"/>
      <c r="E679" s="288" t="s">
        <v>193</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307"/>
      <c r="C680" s="307"/>
      <c r="D680" s="304"/>
      <c r="E680" s="288" t="s">
        <v>194</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307"/>
      <c r="C681" s="307"/>
      <c r="D681" s="304"/>
      <c r="E681" s="289" t="s">
        <v>693</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307"/>
      <c r="C682" s="307"/>
      <c r="D682" s="304"/>
      <c r="E682" s="290" t="s">
        <v>694</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307"/>
      <c r="C683" s="307"/>
      <c r="D683" s="304"/>
      <c r="E683" s="290" t="s">
        <v>165</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307"/>
      <c r="C684" s="307"/>
      <c r="D684" s="304"/>
      <c r="E684" s="290" t="s">
        <v>573</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307"/>
      <c r="C685" s="307"/>
      <c r="D685" s="304"/>
      <c r="E685" s="290" t="s">
        <v>574</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307"/>
      <c r="C686" s="307"/>
      <c r="D686" s="304"/>
      <c r="E686" s="290" t="s">
        <v>575</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307"/>
      <c r="C687" s="307"/>
      <c r="D687" s="304"/>
      <c r="E687" s="290" t="s">
        <v>576</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307"/>
      <c r="C688" s="307"/>
      <c r="D688" s="304"/>
      <c r="E688" s="290" t="s">
        <v>587</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307"/>
      <c r="C689" s="307"/>
      <c r="D689" s="304"/>
      <c r="E689" s="290" t="s">
        <v>588</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307"/>
      <c r="C690" s="307"/>
      <c r="D690" s="304"/>
      <c r="E690" s="290" t="s">
        <v>589</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307"/>
      <c r="C691" s="307"/>
      <c r="D691" s="304"/>
      <c r="E691" s="290" t="s">
        <v>590</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307"/>
      <c r="C692" s="307"/>
      <c r="D692" s="304"/>
      <c r="E692" s="12" t="s">
        <v>386</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307"/>
      <c r="C693" s="307"/>
      <c r="D693" s="304"/>
      <c r="E693" s="12" t="s">
        <v>3</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307"/>
      <c r="C694" s="307"/>
      <c r="D694" s="304"/>
      <c r="E694" s="130" t="s">
        <v>4</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f>12525.6</f>
        <v>12525.6</v>
      </c>
      <c r="X694" s="221">
        <f t="shared" si="95"/>
        <v>4037474.4</v>
      </c>
    </row>
    <row r="695" spans="2:24" ht="63">
      <c r="B695" s="307"/>
      <c r="C695" s="307"/>
      <c r="D695" s="304"/>
      <c r="E695" s="130" t="s">
        <v>5</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v>1040.4</v>
      </c>
      <c r="X695" s="221">
        <f t="shared" si="95"/>
        <v>98959.6</v>
      </c>
    </row>
    <row r="696" spans="2:24" ht="63">
      <c r="B696" s="307"/>
      <c r="C696" s="307"/>
      <c r="D696" s="304"/>
      <c r="E696" s="130" t="s">
        <v>6</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v>1038</v>
      </c>
      <c r="X696" s="221">
        <f t="shared" si="95"/>
        <v>98962</v>
      </c>
    </row>
    <row r="697" spans="2:24" ht="63">
      <c r="B697" s="307"/>
      <c r="C697" s="307"/>
      <c r="D697" s="304"/>
      <c r="E697" s="130" t="s">
        <v>592</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v>1365.6</v>
      </c>
      <c r="X697" s="221">
        <f t="shared" si="95"/>
        <v>1919134.4</v>
      </c>
    </row>
    <row r="698" spans="2:24" ht="63">
      <c r="B698" s="307"/>
      <c r="C698" s="307"/>
      <c r="D698" s="304"/>
      <c r="E698" s="130" t="s">
        <v>604</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v>1004.4</v>
      </c>
      <c r="X698" s="221">
        <f t="shared" si="95"/>
        <v>98995.6</v>
      </c>
    </row>
    <row r="699" spans="2:24" ht="63">
      <c r="B699" s="307"/>
      <c r="C699" s="307"/>
      <c r="D699" s="304"/>
      <c r="E699" s="130" t="s">
        <v>591</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v>1239.6</v>
      </c>
      <c r="X699" s="221">
        <f t="shared" si="95"/>
        <v>1098760.4</v>
      </c>
    </row>
    <row r="700" spans="2:24" ht="63">
      <c r="B700" s="307"/>
      <c r="C700" s="307"/>
      <c r="D700" s="304"/>
      <c r="E700" s="130" t="s">
        <v>46</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v>1128</v>
      </c>
      <c r="X700" s="221">
        <f t="shared" si="95"/>
        <v>1527872</v>
      </c>
    </row>
    <row r="701" spans="2:24" ht="31.5">
      <c r="B701" s="307"/>
      <c r="C701" s="307"/>
      <c r="D701" s="304"/>
      <c r="E701" s="130" t="s">
        <v>47</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307"/>
      <c r="C702" s="307"/>
      <c r="D702" s="304"/>
      <c r="E702" s="130" t="s">
        <v>48</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307"/>
      <c r="C703" s="307"/>
      <c r="D703" s="304"/>
      <c r="E703" s="130" t="s">
        <v>49</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307"/>
      <c r="C704" s="307"/>
      <c r="D704" s="304"/>
      <c r="E704" s="130" t="s">
        <v>50</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307"/>
      <c r="C705" s="307"/>
      <c r="D705" s="304"/>
      <c r="E705" s="130" t="s">
        <v>51</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307"/>
      <c r="C706" s="307"/>
      <c r="D706" s="304"/>
      <c r="E706" s="130" t="s">
        <v>52</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307"/>
      <c r="C707" s="307"/>
      <c r="D707" s="304"/>
      <c r="E707" s="130" t="s">
        <v>53</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v>1334.4</v>
      </c>
      <c r="X707" s="221">
        <f t="shared" si="95"/>
        <v>98665.6</v>
      </c>
    </row>
    <row r="708" spans="2:24" ht="63">
      <c r="B708" s="307"/>
      <c r="C708" s="307"/>
      <c r="D708" s="304"/>
      <c r="E708" s="130" t="s">
        <v>54</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307"/>
      <c r="C709" s="307"/>
      <c r="D709" s="304"/>
      <c r="E709" s="130" t="s">
        <v>55</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168677+164978+5391.71</f>
        <v>339046.71</v>
      </c>
      <c r="X709" s="221">
        <f t="shared" si="95"/>
        <v>12953.289999999979</v>
      </c>
    </row>
    <row r="710" spans="2:24" ht="63">
      <c r="B710" s="307"/>
      <c r="C710" s="307"/>
      <c r="D710" s="304"/>
      <c r="E710" s="130" t="s">
        <v>56</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307"/>
      <c r="C711" s="307"/>
      <c r="D711" s="304"/>
      <c r="E711" s="130" t="s">
        <v>57</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14777+174875+355039.6</f>
        <v>544691.6</v>
      </c>
      <c r="X711" s="221">
        <f t="shared" si="95"/>
        <v>239261.40000000002</v>
      </c>
    </row>
    <row r="712" spans="2:24" ht="63">
      <c r="B712" s="307"/>
      <c r="C712" s="307"/>
      <c r="D712" s="304"/>
      <c r="E712" s="130" t="s">
        <v>608</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307"/>
      <c r="C713" s="307"/>
      <c r="D713" s="304"/>
      <c r="E713" s="130" t="s">
        <v>462</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307"/>
      <c r="C714" s="307"/>
      <c r="D714" s="304"/>
      <c r="E714" s="130" t="s">
        <v>427</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307"/>
      <c r="C715" s="307"/>
      <c r="D715" s="304"/>
      <c r="E715" s="130" t="s">
        <v>428</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307"/>
      <c r="C716" s="307"/>
      <c r="D716" s="304"/>
      <c r="E716" s="130" t="s">
        <v>429</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307"/>
      <c r="C717" s="307"/>
      <c r="D717" s="304"/>
      <c r="E717" s="130" t="s">
        <v>430</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307"/>
      <c r="C718" s="307"/>
      <c r="D718" s="304"/>
      <c r="E718" s="130" t="s">
        <v>431</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307"/>
      <c r="C719" s="307"/>
      <c r="D719" s="304"/>
      <c r="E719" s="130" t="s">
        <v>435</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307"/>
      <c r="C720" s="307"/>
      <c r="D720" s="304"/>
      <c r="E720" s="130" t="s">
        <v>643</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307"/>
      <c r="C721" s="307"/>
      <c r="D721" s="304"/>
      <c r="E721" s="130" t="s">
        <v>580</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307"/>
      <c r="C722" s="307"/>
      <c r="D722" s="304"/>
      <c r="E722" s="130" t="s">
        <v>581</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307"/>
      <c r="C723" s="307"/>
      <c r="D723" s="304"/>
      <c r="E723" s="130" t="s">
        <v>582</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122436.5+118554.5+3568+3957.43</f>
        <v>248516.43</v>
      </c>
      <c r="X723" s="221">
        <f t="shared" si="95"/>
        <v>24483.570000000007</v>
      </c>
    </row>
    <row r="724" spans="2:24" ht="63">
      <c r="B724" s="307"/>
      <c r="C724" s="307"/>
      <c r="D724" s="304"/>
      <c r="E724" s="130" t="s">
        <v>583</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307"/>
      <c r="C725" s="307"/>
      <c r="D725" s="304"/>
      <c r="E725" s="130" t="s">
        <v>832</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307"/>
      <c r="C726" s="307"/>
      <c r="D726" s="304"/>
      <c r="E726" s="134" t="s">
        <v>758</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14" t="s">
        <v>249</v>
      </c>
      <c r="C727" s="314" t="s">
        <v>317</v>
      </c>
      <c r="D727" s="303" t="s">
        <v>609</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16"/>
      <c r="C728" s="316"/>
      <c r="D728" s="304"/>
      <c r="E728" s="135" t="s">
        <v>759</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16"/>
      <c r="C729" s="316"/>
      <c r="D729" s="304"/>
      <c r="E729" s="53" t="s">
        <v>760</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16"/>
      <c r="C730" s="316"/>
      <c r="D730" s="304"/>
      <c r="E730" s="136" t="s">
        <v>761</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15"/>
      <c r="C731" s="315"/>
      <c r="D731" s="305"/>
      <c r="E731" s="136" t="s">
        <v>762</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19" t="s">
        <v>250</v>
      </c>
      <c r="C732" s="319" t="s">
        <v>718</v>
      </c>
      <c r="D732" s="321" t="s">
        <v>259</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1566067.53</v>
      </c>
      <c r="X732" s="221">
        <f aca="true" t="shared" si="103" ref="X732:X781">K732+L732+M732+N732+O732+P732+Q732+R732-W732</f>
        <v>1558548.8</v>
      </c>
    </row>
    <row r="733" spans="2:24" ht="94.5">
      <c r="B733" s="319"/>
      <c r="C733" s="319"/>
      <c r="D733" s="321"/>
      <c r="E733" s="19" t="s">
        <v>87</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19"/>
      <c r="C734" s="319"/>
      <c r="D734" s="321"/>
      <c r="E734" s="10" t="s">
        <v>436</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19"/>
      <c r="C735" s="319"/>
      <c r="D735" s="321"/>
      <c r="E735" s="28" t="s">
        <v>88</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19"/>
      <c r="C736" s="319"/>
      <c r="D736" s="321"/>
      <c r="E736" s="28" t="s">
        <v>89</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19"/>
      <c r="C737" s="319"/>
      <c r="D737" s="321"/>
      <c r="E737" s="130" t="s">
        <v>763</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19"/>
      <c r="C738" s="319"/>
      <c r="D738" s="321"/>
      <c r="E738" s="130" t="s">
        <v>764</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19"/>
      <c r="C739" s="319"/>
      <c r="D739" s="321"/>
      <c r="E739" s="130" t="s">
        <v>86</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19"/>
      <c r="C740" s="319"/>
      <c r="D740" s="321"/>
      <c r="E740" s="130" t="s">
        <v>245</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19"/>
      <c r="C741" s="319"/>
      <c r="D741" s="321"/>
      <c r="E741" s="137" t="s">
        <v>246</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19"/>
      <c r="C742" s="319"/>
      <c r="D742" s="321"/>
      <c r="E742" s="130" t="s">
        <v>459</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19"/>
      <c r="C743" s="319"/>
      <c r="D743" s="321"/>
      <c r="E743" s="36" t="s">
        <v>78</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19"/>
      <c r="C744" s="319"/>
      <c r="D744" s="321"/>
      <c r="E744" s="10" t="s">
        <v>79</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19"/>
      <c r="C745" s="319"/>
      <c r="D745" s="321"/>
      <c r="E745" s="10" t="s">
        <v>460</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19"/>
      <c r="C746" s="319"/>
      <c r="D746" s="321"/>
      <c r="E746" s="10" t="s">
        <v>461</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19"/>
      <c r="C747" s="319"/>
      <c r="D747" s="321"/>
      <c r="E747" s="36" t="s">
        <v>261</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221">
        <f t="shared" si="103"/>
        <v>48411.79000000001</v>
      </c>
    </row>
    <row r="748" spans="2:24" ht="94.5">
      <c r="B748" s="319"/>
      <c r="C748" s="319"/>
      <c r="D748" s="321"/>
      <c r="E748" s="33" t="s">
        <v>90</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19"/>
      <c r="C749" s="319"/>
      <c r="D749" s="321"/>
      <c r="E749" s="33" t="s">
        <v>91</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19"/>
      <c r="C750" s="319"/>
      <c r="D750" s="321"/>
      <c r="E750" s="33" t="s">
        <v>305</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f>12000+7000</f>
        <v>19000</v>
      </c>
      <c r="X750" s="221">
        <f t="shared" si="103"/>
        <v>23500</v>
      </c>
    </row>
    <row r="751" spans="2:24" ht="63">
      <c r="B751" s="319"/>
      <c r="C751" s="319"/>
      <c r="D751" s="321"/>
      <c r="E751" s="33" t="s">
        <v>306</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22" t="s">
        <v>365</v>
      </c>
      <c r="E752" s="323"/>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369" t="s">
        <v>312</v>
      </c>
      <c r="C753" s="369" t="s">
        <v>310</v>
      </c>
      <c r="D753" s="370" t="s">
        <v>776</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369"/>
      <c r="C754" s="369"/>
      <c r="D754" s="370"/>
      <c r="E754" s="31" t="s">
        <v>178</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19" t="s">
        <v>250</v>
      </c>
      <c r="C755" s="319" t="s">
        <v>718</v>
      </c>
      <c r="D755" s="321" t="s">
        <v>259</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19"/>
      <c r="C756" s="319"/>
      <c r="D756" s="321"/>
      <c r="E756" s="39" t="s">
        <v>92</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19"/>
      <c r="C757" s="319"/>
      <c r="D757" s="321"/>
      <c r="E757" s="11" t="s">
        <v>93</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19"/>
      <c r="C758" s="319"/>
      <c r="D758" s="321"/>
      <c r="E758" s="139" t="s">
        <v>307</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19"/>
      <c r="C759" s="319"/>
      <c r="D759" s="321"/>
      <c r="E759" s="139" t="s">
        <v>768</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19"/>
      <c r="C760" s="319"/>
      <c r="D760" s="321"/>
      <c r="E760" s="39" t="s">
        <v>94</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19"/>
      <c r="C761" s="319"/>
      <c r="D761" s="321"/>
      <c r="E761" s="41" t="s">
        <v>788</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19"/>
      <c r="C762" s="319"/>
      <c r="D762" s="321"/>
      <c r="E762" s="139" t="s">
        <v>848</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19"/>
      <c r="C763" s="319"/>
      <c r="D763" s="321"/>
      <c r="E763" s="42" t="s">
        <v>789</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19"/>
      <c r="C764" s="319"/>
      <c r="D764" s="321"/>
      <c r="E764" s="31" t="s">
        <v>178</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19"/>
      <c r="C765" s="319"/>
      <c r="D765" s="321"/>
      <c r="E765" s="31" t="s">
        <v>179</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19"/>
      <c r="C766" s="319"/>
      <c r="D766" s="321"/>
      <c r="E766" s="31" t="s">
        <v>293</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17" t="s">
        <v>645</v>
      </c>
      <c r="E767" s="31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20" t="s">
        <v>312</v>
      </c>
      <c r="C768" s="320" t="s">
        <v>310</v>
      </c>
      <c r="D768" s="321" t="s">
        <v>776</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20"/>
      <c r="C769" s="320"/>
      <c r="D769" s="321"/>
      <c r="E769" s="51" t="s">
        <v>646</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20"/>
      <c r="C770" s="320"/>
      <c r="D770" s="321"/>
      <c r="E770" s="51" t="s">
        <v>338</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20"/>
      <c r="C771" s="320"/>
      <c r="D771" s="321"/>
      <c r="E771" s="51" t="s">
        <v>339</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17" t="s">
        <v>340</v>
      </c>
      <c r="E772" s="31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14" t="s">
        <v>727</v>
      </c>
      <c r="C773" s="314" t="s">
        <v>366</v>
      </c>
      <c r="D773" s="303" t="s">
        <v>341</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16"/>
      <c r="C774" s="316"/>
      <c r="D774" s="304"/>
      <c r="E774" s="51" t="s">
        <v>579</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16"/>
      <c r="C775" s="316"/>
      <c r="D775" s="304"/>
      <c r="E775" s="51" t="s">
        <v>58</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15"/>
      <c r="C776" s="315"/>
      <c r="D776" s="305"/>
      <c r="E776" s="51" t="s">
        <v>66</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14" t="s">
        <v>331</v>
      </c>
      <c r="C777" s="314" t="s">
        <v>366</v>
      </c>
      <c r="D777" s="303" t="s">
        <v>816</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15"/>
      <c r="C778" s="315"/>
      <c r="D778" s="305"/>
      <c r="E778" s="42" t="s">
        <v>180</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267</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44094394.699999996</v>
      </c>
      <c r="X779" s="221">
        <f t="shared" si="103"/>
        <v>98237622.25999999</v>
      </c>
    </row>
    <row r="780" spans="2:24" ht="126">
      <c r="B780" s="179">
        <v>180411</v>
      </c>
      <c r="C780" s="179"/>
      <c r="D780" s="179" t="s">
        <v>637</v>
      </c>
      <c r="E780" s="179" t="s">
        <v>805</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09" t="s">
        <v>298</v>
      </c>
      <c r="C781" s="310"/>
      <c r="D781" s="311"/>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44094394.699999996</v>
      </c>
      <c r="X781" s="221">
        <f t="shared" si="103"/>
        <v>136988069.81</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D269:D270"/>
    <mergeCell ref="B296:B305"/>
    <mergeCell ref="B243:B247"/>
    <mergeCell ref="B9:I9"/>
    <mergeCell ref="B232:B235"/>
    <mergeCell ref="C232:C235"/>
    <mergeCell ref="D232:D235"/>
    <mergeCell ref="C229:C231"/>
    <mergeCell ref="B229:B231"/>
    <mergeCell ref="C36:C124"/>
    <mergeCell ref="D17:D26"/>
    <mergeCell ref="D16:E16"/>
    <mergeCell ref="B17:B26"/>
    <mergeCell ref="B310:B324"/>
    <mergeCell ref="C310:C324"/>
    <mergeCell ref="D310:D324"/>
    <mergeCell ref="C243:C247"/>
    <mergeCell ref="D243:D247"/>
    <mergeCell ref="B288:B290"/>
    <mergeCell ref="C288:C290"/>
    <mergeCell ref="C402:C430"/>
    <mergeCell ref="D402:D430"/>
    <mergeCell ref="B377:B401"/>
    <mergeCell ref="C377:C401"/>
    <mergeCell ref="D377:D401"/>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C675:C726"/>
    <mergeCell ref="D675:D726"/>
    <mergeCell ref="B608:B612"/>
    <mergeCell ref="C608:C612"/>
    <mergeCell ref="D608:D612"/>
    <mergeCell ref="B613:B616"/>
    <mergeCell ref="C613:C616"/>
    <mergeCell ref="D613:D616"/>
    <mergeCell ref="D752:E752"/>
    <mergeCell ref="D29:E29"/>
    <mergeCell ref="D35:E35"/>
    <mergeCell ref="D325:E325"/>
    <mergeCell ref="D30:D34"/>
    <mergeCell ref="D36:D124"/>
    <mergeCell ref="E505:E506"/>
    <mergeCell ref="D229:D231"/>
    <mergeCell ref="D125:D219"/>
    <mergeCell ref="D326:D376"/>
    <mergeCell ref="B755:B766"/>
    <mergeCell ref="C777:C778"/>
    <mergeCell ref="D777:D778"/>
    <mergeCell ref="D438:E438"/>
    <mergeCell ref="D456:E456"/>
    <mergeCell ref="D582:E582"/>
    <mergeCell ref="C732:C751"/>
    <mergeCell ref="D732:D751"/>
    <mergeCell ref="C755:C766"/>
    <mergeCell ref="D755:D766"/>
    <mergeCell ref="B768:B771"/>
    <mergeCell ref="C768:C771"/>
    <mergeCell ref="D768:D771"/>
    <mergeCell ref="B773:B776"/>
    <mergeCell ref="B781:D781"/>
    <mergeCell ref="C296:C305"/>
    <mergeCell ref="D296:D305"/>
    <mergeCell ref="B269:B270"/>
    <mergeCell ref="C269:C270"/>
    <mergeCell ref="B777:B778"/>
    <mergeCell ref="C773:C776"/>
    <mergeCell ref="D773:D776"/>
    <mergeCell ref="D772:E772"/>
    <mergeCell ref="B732:B751"/>
    <mergeCell ref="E427:E428"/>
    <mergeCell ref="B13:I13"/>
    <mergeCell ref="C17:C26"/>
    <mergeCell ref="B30:B34"/>
    <mergeCell ref="C30:C34"/>
    <mergeCell ref="B27:B28"/>
    <mergeCell ref="D288:D290"/>
    <mergeCell ref="B271:B287"/>
    <mergeCell ref="C271:C287"/>
    <mergeCell ref="B402:B43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2015-08-20T05:40:47Z</cp:lastPrinted>
  <dcterms:created xsi:type="dcterms:W3CDTF">2014-01-17T10:52:16Z</dcterms:created>
  <dcterms:modified xsi:type="dcterms:W3CDTF">2015-08-25T13:13:11Z</dcterms:modified>
  <cp:category/>
  <cp:version/>
  <cp:contentType/>
  <cp:contentStatus/>
</cp:coreProperties>
</file>